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Príjmy" sheetId="1" r:id="rId1"/>
    <sheet name="Výdavky" sheetId="2" r:id="rId2"/>
    <sheet name="Položky rekap." sheetId="3" r:id="rId3"/>
  </sheets>
  <definedNames>
    <definedName name="_xlnm.Print_Area" localSheetId="2">'Položky rekap.'!$A$1:$F$11</definedName>
    <definedName name="_xlnm.Print_Area" localSheetId="0">'Príjmy'!$A$1:$L$107</definedName>
    <definedName name="_xlnm.Print_Area" localSheetId="1">'Výdavky'!$A$1:$L$652</definedName>
  </definedNames>
  <calcPr fullCalcOnLoad="1"/>
</workbook>
</file>

<file path=xl/comments1.xml><?xml version="1.0" encoding="utf-8"?>
<comments xmlns="http://schemas.openxmlformats.org/spreadsheetml/2006/main">
  <authors>
    <author>Drahosova Daniela</author>
  </authors>
  <commentList>
    <comment ref="D21" authorId="0">
      <text>
        <r>
          <rPr>
            <b/>
            <sz val="10"/>
            <rFont val="Tahoma"/>
            <family val="0"/>
          </rPr>
          <t>Drahosova Daniela: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<sst xmlns="http://schemas.openxmlformats.org/spreadsheetml/2006/main" count="1892" uniqueCount="532">
  <si>
    <t xml:space="preserve">Bežné príjmy </t>
  </si>
  <si>
    <t>Zdroj</t>
  </si>
  <si>
    <t xml:space="preserve">Daňové príjmy </t>
  </si>
  <si>
    <t>Výn. dane z príj.  pouk. územ. samos.</t>
  </si>
  <si>
    <t>Daň z nehnuteľností</t>
  </si>
  <si>
    <t xml:space="preserve">Daň  z pozemkov </t>
  </si>
  <si>
    <t>Daň zo stavieb</t>
  </si>
  <si>
    <t>Daň z bytov</t>
  </si>
  <si>
    <t xml:space="preserve">Daň. príjmy - dane za špecific. služby  </t>
  </si>
  <si>
    <t xml:space="preserve">Daň za psa </t>
  </si>
  <si>
    <t>Daň za ubytovanie</t>
  </si>
  <si>
    <t xml:space="preserve">Daň za užívanie verej.priestranstva </t>
  </si>
  <si>
    <t xml:space="preserve">Daň za komun. odpady FO </t>
  </si>
  <si>
    <t xml:space="preserve">Daň za komun. odpady PO </t>
  </si>
  <si>
    <t>211-212</t>
  </si>
  <si>
    <t>Nedaň. príj. - príj. z podn. a z vlt.majet.</t>
  </si>
  <si>
    <t>Dividendy</t>
  </si>
  <si>
    <t xml:space="preserve">Príjmy z prenajatých pozemkov </t>
  </si>
  <si>
    <t xml:space="preserve">Z prenajat.budov. nebyt.priest. </t>
  </si>
  <si>
    <t>Z prenajat..nebyt.priest TH</t>
  </si>
  <si>
    <t>221-229</t>
  </si>
  <si>
    <t>Nedaň.príj. -admi.popl. a iné popl. a pl.</t>
  </si>
  <si>
    <t>Administratívne poplatky  (správne )</t>
  </si>
  <si>
    <t>Pokuty a sankcie</t>
  </si>
  <si>
    <t>Za znečisťovanie ovzdušia</t>
  </si>
  <si>
    <t xml:space="preserve">Ned.príj. - popl. a plat. z nepriem.pred. </t>
  </si>
  <si>
    <t>Za predaj výrob. tovarov a služieb</t>
  </si>
  <si>
    <t xml:space="preserve">Za prebytočný hnuteľný majetok </t>
  </si>
  <si>
    <t>Úroky z vkladov a pod.</t>
  </si>
  <si>
    <t xml:space="preserve">Ostatné príjmy </t>
  </si>
  <si>
    <t>Z náhrad poistného plnenia</t>
  </si>
  <si>
    <t>Z výťažkov.lot. a iných podob.hier</t>
  </si>
  <si>
    <t xml:space="preserve">Granty a transfery </t>
  </si>
  <si>
    <t xml:space="preserve">Dotácie na RP a motivač.príspevok </t>
  </si>
  <si>
    <t xml:space="preserve">Voj hroby </t>
  </si>
  <si>
    <t xml:space="preserve">Príjem decent.dotácia - matrika </t>
  </si>
  <si>
    <t xml:space="preserve">Cestovné žiakov </t>
  </si>
  <si>
    <t xml:space="preserve">Dotácia na kamerový systém a ŠR </t>
  </si>
  <si>
    <t xml:space="preserve">Dotácia pre MŠ PK </t>
  </si>
  <si>
    <t>Dot. na pren. kompetencie + vzdel.pouk.</t>
  </si>
  <si>
    <t>Bežné príjmy spolu</t>
  </si>
  <si>
    <t xml:space="preserve">Kapitálové príjmy </t>
  </si>
  <si>
    <t>Kapitálové príjmy</t>
  </si>
  <si>
    <t xml:space="preserve">Príjem z predaja kapit.aktív </t>
  </si>
  <si>
    <t xml:space="preserve">Z predaja pozemkov </t>
  </si>
  <si>
    <t>321-322</t>
  </si>
  <si>
    <t>Tuzemské kapit. granty a transfery</t>
  </si>
  <si>
    <t>Kapitálové príjmy spolu</t>
  </si>
  <si>
    <t>Príjmové finančné operácie</t>
  </si>
  <si>
    <t>Príjmy z ostat. FO</t>
  </si>
  <si>
    <t>Zostatok prostried. z predch.rokov</t>
  </si>
  <si>
    <t xml:space="preserve">Prevod prostriedkov z rezer.fondu obce </t>
  </si>
  <si>
    <t xml:space="preserve">Prevod prostriedkov z ostat.fondov obce </t>
  </si>
  <si>
    <t>Bežné príjmy</t>
  </si>
  <si>
    <t>Príjmové finačné operácie</t>
  </si>
  <si>
    <t>Vlastné príjmy RO s právnou subjektivitou</t>
  </si>
  <si>
    <t xml:space="preserve">Rozpočtové príjmy spolu </t>
  </si>
  <si>
    <t xml:space="preserve">Bežný rozpočet </t>
  </si>
  <si>
    <t>V ý d a v k y</t>
  </si>
  <si>
    <t>Zdr.</t>
  </si>
  <si>
    <t>Mzdy,platy, sl.príj. a ostat.osob.vyrov.</t>
  </si>
  <si>
    <t>Tarifné platy, zakladný plat</t>
  </si>
  <si>
    <t>Príplatky - osobný</t>
  </si>
  <si>
    <t>Príplatok za riadenie</t>
  </si>
  <si>
    <t>Odmeny</t>
  </si>
  <si>
    <t>Dovolenka</t>
  </si>
  <si>
    <t>Poistné a príspevok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</si>
  <si>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</si>
  <si>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</si>
  <si>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</si>
  <si>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</si>
  <si>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</si>
  <si>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</si>
  <si>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</si>
  <si>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Na poistenie do rezerv.f. sol.</t>
  </si>
  <si>
    <t>Tovary a služby</t>
  </si>
  <si>
    <t>Cestovné náhrady</t>
  </si>
  <si>
    <t xml:space="preserve">Cestovné tuzemské </t>
  </si>
  <si>
    <t>Cestovné zahraničné</t>
  </si>
  <si>
    <t>Energie, voda a komunikácie</t>
  </si>
  <si>
    <t>Energie - spotreba elek.energie</t>
  </si>
  <si>
    <t xml:space="preserve">Energie - spotregba  plynu </t>
  </si>
  <si>
    <t>Vodné a stočné</t>
  </si>
  <si>
    <t>Poštovné a telekomunikačné služby</t>
  </si>
  <si>
    <t>Materiál</t>
  </si>
  <si>
    <t>Interierové vybavenie</t>
  </si>
  <si>
    <t>Výpočtová technika</t>
  </si>
  <si>
    <t>Všeobecný materiál</t>
  </si>
  <si>
    <t>Knihy,časopisy, noviny,učebncie,pomôcky</t>
  </si>
  <si>
    <t>Softver a licencie</t>
  </si>
  <si>
    <t>Reprezentačné</t>
  </si>
  <si>
    <t>Dopravné</t>
  </si>
  <si>
    <t>Palivo, mazivá,oleje,špeciál.kvapaliny</t>
  </si>
  <si>
    <t>Servis,údržba,opravy,výdavky s tým spoj.</t>
  </si>
  <si>
    <t xml:space="preserve">Karty, známky, </t>
  </si>
  <si>
    <t>Poistenie</t>
  </si>
  <si>
    <t xml:space="preserve">Rutinná a  štandardná údržba </t>
  </si>
  <si>
    <t>Interierového vybavenia</t>
  </si>
  <si>
    <t xml:space="preserve">Výpočtovej techniky </t>
  </si>
  <si>
    <t>Prev. strojov a prístrojov</t>
  </si>
  <si>
    <t>Špeciál.strojov a prístrojov  výpoč.techn.</t>
  </si>
  <si>
    <t>Budov,objektov alebo ich častí</t>
  </si>
  <si>
    <t>Nájomné za nájom</t>
  </si>
  <si>
    <t>Budov, objektov alebo ich častí</t>
  </si>
  <si>
    <t>Služby</t>
  </si>
  <si>
    <t xml:space="preserve">Školenia a kurzy </t>
  </si>
  <si>
    <t>Inzercia</t>
  </si>
  <si>
    <t xml:space="preserve"> Všeobecné služby</t>
  </si>
  <si>
    <t>Špeciálne služby</t>
  </si>
  <si>
    <t>Štúdie a expertízy</t>
  </si>
  <si>
    <t>Poplatky a odvody</t>
  </si>
  <si>
    <t>Stravovanie</t>
  </si>
  <si>
    <t>Poistenie - majetkové</t>
  </si>
  <si>
    <t>Odmeny a príspevky - poslanci</t>
  </si>
  <si>
    <t>Transf. jednotl. a nezisk.organizáciam</t>
  </si>
  <si>
    <t>Nemocenské dávky</t>
  </si>
  <si>
    <t xml:space="preserve">Odstupné  </t>
  </si>
  <si>
    <t>O1.1.2</t>
  </si>
  <si>
    <t>Špeciálne služby -  (auditorské služby )</t>
  </si>
  <si>
    <t>Dane    z úrokov</t>
  </si>
  <si>
    <t>O1.3.3</t>
  </si>
  <si>
    <t>Mzdy,platy, sl.príjmy, a ostat.osob.vyrov.</t>
  </si>
  <si>
    <t>Na poistenie do rezerv.fondu solidarity</t>
  </si>
  <si>
    <t>Energie</t>
  </si>
  <si>
    <t>O1.6.0</t>
  </si>
  <si>
    <t xml:space="preserve">Materiál </t>
  </si>
  <si>
    <t>Rutinná a štandardná údržba</t>
  </si>
  <si>
    <t xml:space="preserve">Služby </t>
  </si>
  <si>
    <t>O1.7.0</t>
  </si>
  <si>
    <t xml:space="preserve">Transakcie verejného dlhu </t>
  </si>
  <si>
    <t>Splácanie úrokov v tuzemsku</t>
  </si>
  <si>
    <t xml:space="preserve">Úroky z úveru Dexia kanaliazácia </t>
  </si>
  <si>
    <t>O1.8.0</t>
  </si>
  <si>
    <t>Transfery jednostlivcom</t>
  </si>
  <si>
    <t>Príspevky podľa rozhod. primátora</t>
  </si>
  <si>
    <t>Príspevky na členské príspevky</t>
  </si>
  <si>
    <t>O3.1.0</t>
  </si>
  <si>
    <t>Policajné služby - MsP</t>
  </si>
  <si>
    <t xml:space="preserve">MsP spolu </t>
  </si>
  <si>
    <t>Príplatky za soboty a nedele + nočný</t>
  </si>
  <si>
    <t>Príplatky za nadčas</t>
  </si>
  <si>
    <t>Príplatok osobitný</t>
  </si>
  <si>
    <t>Odvod do nemocen. poistenia</t>
  </si>
  <si>
    <t>Telekomunikačná technika</t>
  </si>
  <si>
    <t>Nákup rovnošiat</t>
  </si>
  <si>
    <t>Softvere - licencie</t>
  </si>
  <si>
    <t>Všeobecné služby</t>
  </si>
  <si>
    <t xml:space="preserve">Špeciálne služby servis KS </t>
  </si>
  <si>
    <t>Transfery jednotlivcom</t>
  </si>
  <si>
    <t>Kamerový systém -prevádzka</t>
  </si>
  <si>
    <t>Mzdy</t>
  </si>
  <si>
    <t xml:space="preserve">Výpočtová technika  </t>
  </si>
  <si>
    <t xml:space="preserve">Opravy a údržba  </t>
  </si>
  <si>
    <t>O3.2.0</t>
  </si>
  <si>
    <t>Ochrana pred požiarmi - Pož. ochr.</t>
  </si>
  <si>
    <t>Energia, voda a komunikácie</t>
  </si>
  <si>
    <t>Spotreba elek. energie</t>
  </si>
  <si>
    <t>Spotreba plynu</t>
  </si>
  <si>
    <t>Poštové a telekomunikačné služby</t>
  </si>
  <si>
    <t>Prevádzkové stroje a zariadenie</t>
  </si>
  <si>
    <t>Špeciálne stroje, prístroje a zariadenia</t>
  </si>
  <si>
    <t>Pracovné odevy - rovnošaty</t>
  </si>
  <si>
    <t>Palivo, mazivá, oleje, špeciál.kvapaliny</t>
  </si>
  <si>
    <t>Servis, júdržba, opravy a výdavky</t>
  </si>
  <si>
    <t>Zákonné poistenie</t>
  </si>
  <si>
    <t>Opravy budovy, obj. alebo ich častí</t>
  </si>
  <si>
    <t>Školenia,  kurzy a  semináre</t>
  </si>
  <si>
    <t>Poistné - požiarnici</t>
  </si>
  <si>
    <t>Odmeny členov DPZ</t>
  </si>
  <si>
    <t>O4.1.2</t>
  </si>
  <si>
    <t xml:space="preserve">Všeobecný materiál </t>
  </si>
  <si>
    <t>O4.5.1</t>
  </si>
  <si>
    <t>Cestná doprava - komun. a doprava</t>
  </si>
  <si>
    <t xml:space="preserve">O5.1.0 </t>
  </si>
  <si>
    <t>Nakladanie s odpadmi</t>
  </si>
  <si>
    <t>Propagácia reklama</t>
  </si>
  <si>
    <t>O5.2.0</t>
  </si>
  <si>
    <t>Nakladanie s odpadovými vodami</t>
  </si>
  <si>
    <t>O5.4.0</t>
  </si>
  <si>
    <t>Ochrana prírody a krajiny</t>
  </si>
  <si>
    <t>Všeobecný materiál - deratizácia</t>
  </si>
  <si>
    <t xml:space="preserve">Všeobecné služby </t>
  </si>
  <si>
    <t>O6.2.0</t>
  </si>
  <si>
    <t xml:space="preserve">Energia, voda a komunikácie </t>
  </si>
  <si>
    <t xml:space="preserve">Spotreba EN </t>
  </si>
  <si>
    <t xml:space="preserve">Vodné a stočné </t>
  </si>
  <si>
    <t xml:space="preserve">Rutinná a štandartná údržba </t>
  </si>
  <si>
    <t>Prevádzkových strojov a zariadení</t>
  </si>
  <si>
    <t xml:space="preserve">Budov, objektov a pod. </t>
  </si>
  <si>
    <t xml:space="preserve">Všeobecné služby  </t>
  </si>
  <si>
    <t>Ostatné platby</t>
  </si>
  <si>
    <t>O6.4.0</t>
  </si>
  <si>
    <t>Verejné osvetlenie</t>
  </si>
  <si>
    <t>Energie,voda, komunikácie</t>
  </si>
  <si>
    <t>Spotreba EN  na VO</t>
  </si>
  <si>
    <t xml:space="preserve">Rutinná a štandardná údržba </t>
  </si>
  <si>
    <t>O6.6.0</t>
  </si>
  <si>
    <t>Energie,voda a komunikácie</t>
  </si>
  <si>
    <t>Budov, objektov</t>
  </si>
  <si>
    <t>O7.6.0</t>
  </si>
  <si>
    <t>Zdravotníctvo - zdravotné stredisko</t>
  </si>
  <si>
    <t>Mzdy,platy, sl.príj. a ostat.osob.vyr.</t>
  </si>
  <si>
    <t xml:space="preserve">Energie EN </t>
  </si>
  <si>
    <t>Energie - plyn</t>
  </si>
  <si>
    <t>Tepelná energia</t>
  </si>
  <si>
    <t>Poštovné a telekomunikáčané služby</t>
  </si>
  <si>
    <t>Prevádzkové zariadenia</t>
  </si>
  <si>
    <t>Všeobecný materiál - čistiace potreby</t>
  </si>
  <si>
    <t xml:space="preserve">Špeciálne služby - revízie </t>
  </si>
  <si>
    <t>OON</t>
  </si>
  <si>
    <t>O8.2.0</t>
  </si>
  <si>
    <t>Transfery v rámci sektora VS</t>
  </si>
  <si>
    <t>Klubové zariadenia - Klub dôchodcov</t>
  </si>
  <si>
    <t xml:space="preserve">Knihy a časopisy </t>
  </si>
  <si>
    <t>Prepravné a nájom doprav.prostriedkov</t>
  </si>
  <si>
    <t xml:space="preserve">Transfery nemoc. dávky  </t>
  </si>
  <si>
    <t>Reprezent. - výdav.na oslavy org.mestom</t>
  </si>
  <si>
    <t>Rutinná a štandartná údržba</t>
  </si>
  <si>
    <t>O8.3.0</t>
  </si>
  <si>
    <t>Opravy prevádzkov. strojov a zariadení</t>
  </si>
  <si>
    <t>O8.4.0</t>
  </si>
  <si>
    <t>Spoločenské služby - Sobášne siene</t>
  </si>
  <si>
    <t xml:space="preserve">Nákup kníh - sob. siene </t>
  </si>
  <si>
    <t>Naturálne mzdy - ošatné ZPOZ</t>
  </si>
  <si>
    <t>Základné vzdelanie</t>
  </si>
  <si>
    <t xml:space="preserve">Údržba budova objektov </t>
  </si>
  <si>
    <t>Sociálne zabezepčenie - staroba</t>
  </si>
  <si>
    <t>Ďalšie sociálne služby</t>
  </si>
  <si>
    <t>Všeobecné služby - opatr.služ. Venia</t>
  </si>
  <si>
    <t xml:space="preserve"> Transfery jednotlivcom</t>
  </si>
  <si>
    <t>Jednorázové fina.výpomoci + odpad</t>
  </si>
  <si>
    <t>Sociálne dávky</t>
  </si>
  <si>
    <t>10.4.0.3</t>
  </si>
  <si>
    <t>Ďalšie sociálne služby - rodina a deti</t>
  </si>
  <si>
    <t>Náhrady - RP</t>
  </si>
  <si>
    <t>Dávky v hmot.núdzi, školské potreby</t>
  </si>
  <si>
    <t>O9111</t>
  </si>
  <si>
    <t>Originálne kompetencie</t>
  </si>
  <si>
    <t>O9121</t>
  </si>
  <si>
    <t>Prenesené kompetencie</t>
  </si>
  <si>
    <t xml:space="preserve">Bežné výdavky mesto + školstvo </t>
  </si>
  <si>
    <t>Kapitálové výdavky</t>
  </si>
  <si>
    <t xml:space="preserve">Výdavky verejnej správy </t>
  </si>
  <si>
    <t>Všeobecná a pracovná oblasť</t>
  </si>
  <si>
    <t>O4.4.3</t>
  </si>
  <si>
    <t>Výstavba</t>
  </si>
  <si>
    <t>Projektové práce</t>
  </si>
  <si>
    <t>Rozvoj obcí</t>
  </si>
  <si>
    <t xml:space="preserve">Výkup pozemkov </t>
  </si>
  <si>
    <t>Komunikácie a doprava</t>
  </si>
  <si>
    <t>O9.1.1.1</t>
  </si>
  <si>
    <t xml:space="preserve">Predškolská výchova </t>
  </si>
  <si>
    <t>O9.1.2</t>
  </si>
  <si>
    <t>Kapit. výdavky spolu mesto</t>
  </si>
  <si>
    <t>O9.1.1</t>
  </si>
  <si>
    <t>Predškolská  výchova</t>
  </si>
  <si>
    <t>Kapit.výdav. spolu mesto + školy</t>
  </si>
  <si>
    <t>Splátky úveru kanalizácia</t>
  </si>
  <si>
    <t>Výdavkové finančné operácie</t>
  </si>
  <si>
    <t xml:space="preserve">Rekapitulácia </t>
  </si>
  <si>
    <t xml:space="preserve">Bežné výdavky spolu </t>
  </si>
  <si>
    <t>Kapitálové výdavky spolu</t>
  </si>
  <si>
    <t xml:space="preserve">Rozpočtované výdavky spolu </t>
  </si>
  <si>
    <t xml:space="preserve">Hospodárenie cekom </t>
  </si>
  <si>
    <t>Bežný rozpočet</t>
  </si>
  <si>
    <t>Príjmy bežného rozpočtu</t>
  </si>
  <si>
    <t xml:space="preserve">Príjmy VZ - školstvo </t>
  </si>
  <si>
    <t xml:space="preserve">Spolu bežné príjmy </t>
  </si>
  <si>
    <t xml:space="preserve">Bežné výdavky spolu mesto a  OK, PK </t>
  </si>
  <si>
    <t>Rozdiel ( prebytok hospodárenia )</t>
  </si>
  <si>
    <t>Kapitálový rozpočet</t>
  </si>
  <si>
    <t xml:space="preserve">Príjmy kapitálové rozpočtu </t>
  </si>
  <si>
    <t>Výdavky kapitálové rozpočtu</t>
  </si>
  <si>
    <t xml:space="preserve">Rozdiel hospodárenia ( schodok ) </t>
  </si>
  <si>
    <t xml:space="preserve">Finančných operácií </t>
  </si>
  <si>
    <t xml:space="preserve">Príjmy FO </t>
  </si>
  <si>
    <t xml:space="preserve">Výdavky FO </t>
  </si>
  <si>
    <t xml:space="preserve">Rozdiel hospodárenia </t>
  </si>
  <si>
    <t>Špeciál.strojov softveru</t>
  </si>
  <si>
    <t>poistenie motorov.vozidiel</t>
  </si>
  <si>
    <t>Evidencia obyvateľstva</t>
  </si>
  <si>
    <t xml:space="preserve">Úroky z úveru banka VUB - kanal.veľká </t>
  </si>
  <si>
    <t>Príplatok soboty a nedele</t>
  </si>
  <si>
    <t>11S</t>
  </si>
  <si>
    <t>Dos.kanali. a ČOV (veľká)</t>
  </si>
  <si>
    <t>Dos.kanal. a ČOV (veľká)</t>
  </si>
  <si>
    <t>Rekapitulácia RP</t>
  </si>
  <si>
    <t>Prísp.do dopl. dôchod.poisť.</t>
  </si>
  <si>
    <t>Odovdy do fondov</t>
  </si>
  <si>
    <t>Prísp. do dopln. dôch.poisť.</t>
  </si>
  <si>
    <t>Obstaranie serveru</t>
  </si>
  <si>
    <t xml:space="preserve">Rekonštruk.ZŠ kotol. </t>
  </si>
  <si>
    <t>( v eurách )</t>
  </si>
  <si>
    <t>Finačné operácie</t>
  </si>
  <si>
    <t xml:space="preserve">Príspevok na splašky  </t>
  </si>
  <si>
    <t>Príspevok na soci.taxi</t>
  </si>
  <si>
    <t>Rekonštruk. kom..Karpatská</t>
  </si>
  <si>
    <t>637/620</t>
  </si>
  <si>
    <t>Rekonštrukcia MŠ J.Kráľa</t>
  </si>
  <si>
    <t>Dotácia kamer.systém - merač.rýchl. 2012</t>
  </si>
  <si>
    <t>O.4.9.0</t>
  </si>
  <si>
    <t xml:space="preserve">Tovary a služby </t>
  </si>
  <si>
    <t xml:space="preserve">Špeciálne služby </t>
  </si>
  <si>
    <t>Ochrana prírody a krajiny TS</t>
  </si>
  <si>
    <t xml:space="preserve">Info systém kamera </t>
  </si>
  <si>
    <t>Info systém</t>
  </si>
  <si>
    <t>Dotácia na školské potreby</t>
  </si>
  <si>
    <t>Dotácia z nevýhod.prostredia</t>
  </si>
  <si>
    <t xml:space="preserve">Dotácia ŽP </t>
  </si>
  <si>
    <t xml:space="preserve">Dotácia komunikácie </t>
  </si>
  <si>
    <t>Služby ostatné</t>
  </si>
  <si>
    <t xml:space="preserve">RP,- klima server - kabeláž </t>
  </si>
  <si>
    <t xml:space="preserve">Mestský moliliár </t>
  </si>
  <si>
    <t xml:space="preserve">Kultúrna činnosť  </t>
  </si>
  <si>
    <t>OON a odvody do fondov</t>
  </si>
  <si>
    <t>Kultúrne služby -  MsKIC</t>
  </si>
  <si>
    <t xml:space="preserve">Dotácie deti v HN, </t>
  </si>
  <si>
    <t xml:space="preserve">Nemocenské dávky a odstupné </t>
  </si>
  <si>
    <t>Nákup odpadových nádob</t>
  </si>
  <si>
    <t xml:space="preserve">Príspevok  PO </t>
  </si>
  <si>
    <t xml:space="preserve">Ostatné príjmy  </t>
  </si>
  <si>
    <t xml:space="preserve">Reprezen.výdavky kult.činn. </t>
  </si>
  <si>
    <t xml:space="preserve">Príspevok ACR </t>
  </si>
  <si>
    <t xml:space="preserve">Príspevky </t>
  </si>
  <si>
    <t>Úver  - na zabezpečenie úhrady korek.</t>
  </si>
  <si>
    <t xml:space="preserve">Dotácie stavebný úrad </t>
  </si>
  <si>
    <t>Špeciálne služby ( ASA)</t>
  </si>
  <si>
    <t xml:space="preserve">Príspevok  CVČ </t>
  </si>
  <si>
    <t xml:space="preserve">Vrátenie zábezpeky </t>
  </si>
  <si>
    <t>Rev.a kontroly + ostat.služby HS</t>
  </si>
  <si>
    <t>Iné dotácie  MŠ  z VUC</t>
  </si>
  <si>
    <t>611/620</t>
  </si>
  <si>
    <t xml:space="preserve">Odmeny a odvody do fondov </t>
  </si>
  <si>
    <t>Material</t>
  </si>
  <si>
    <t xml:space="preserve">Dotácia postrek komárov /VUC MŠ </t>
  </si>
  <si>
    <t xml:space="preserve">Rekonštrukcia  komunik. Sv.trojica </t>
  </si>
  <si>
    <t xml:space="preserve">Rekonštruk. chodník  F. Kostku </t>
  </si>
  <si>
    <t xml:space="preserve">Výstavba.  komun. Mlynská  </t>
  </si>
  <si>
    <t xml:space="preserve">Výstavba  chodníka Mlynská </t>
  </si>
  <si>
    <t>Rekonštrukcia MŠ Ružová</t>
  </si>
  <si>
    <t>O1.1.1.</t>
  </si>
  <si>
    <t>637027/620</t>
  </si>
  <si>
    <t>Rekonštrukcia  MsR</t>
  </si>
  <si>
    <t>O4.5.1.</t>
  </si>
  <si>
    <t>O5.1.0</t>
  </si>
  <si>
    <t xml:space="preserve">Vzdelávanie </t>
  </si>
  <si>
    <t>10.2.0.</t>
  </si>
  <si>
    <t>Rodina a deti</t>
  </si>
  <si>
    <t>10.4.0.</t>
  </si>
  <si>
    <t>Odstupné (2 zam. MO )</t>
  </si>
  <si>
    <t xml:space="preserve">Odvody do fondov odstupné </t>
  </si>
  <si>
    <t xml:space="preserve">Doplatky v januári  2015 zamestn. </t>
  </si>
  <si>
    <t>Dotácia voľby  - referendum</t>
  </si>
  <si>
    <t>111/41</t>
  </si>
  <si>
    <t>Komunikačná infraštruktúra</t>
  </si>
  <si>
    <t xml:space="preserve">Gratny  multifunkčné ihrisko </t>
  </si>
  <si>
    <t xml:space="preserve">Multifunkčné ihrisko </t>
  </si>
  <si>
    <t xml:space="preserve">Rekonštrukcia  ZŠ  hyg.nedostatky </t>
  </si>
  <si>
    <t xml:space="preserve">Transfer  pre s.r.o.  KV </t>
  </si>
  <si>
    <t xml:space="preserve">MŠ Hviezdoslavova </t>
  </si>
  <si>
    <t xml:space="preserve">Založenie s.r.o.  Vak </t>
  </si>
  <si>
    <t>Propagácia a reklama</t>
  </si>
  <si>
    <t>leasing</t>
  </si>
  <si>
    <t>Tržby za odpady</t>
  </si>
  <si>
    <t xml:space="preserve">Dotácia  zo ŠR   ZŠ Stupava </t>
  </si>
  <si>
    <t>Dotácia zo ŠR rek. MŠ  JK</t>
  </si>
  <si>
    <t>Cyklotrasa  spol. VUC</t>
  </si>
  <si>
    <t>strojnotechnologické vybavenie VPS</t>
  </si>
  <si>
    <t>Úroky z úveru ( r. 2016 )</t>
  </si>
  <si>
    <t xml:space="preserve">Poplatok za uzat.zmluvy + uv.zmluva </t>
  </si>
  <si>
    <t>Splátky úveru  rozvoj mesta</t>
  </si>
  <si>
    <t>131F</t>
  </si>
  <si>
    <t>Výstavba kontaj. školy</t>
  </si>
  <si>
    <t>Vypracovala :  Ing. Siliva Kapašová,  D. Drahošová, ved. ekon. odd. na základe podkladov správcov kapitol a ved. oddelení</t>
  </si>
  <si>
    <t xml:space="preserve">Konvektomat </t>
  </si>
  <si>
    <t>Schvál.rozp.</t>
  </si>
  <si>
    <t xml:space="preserve">Dotácia na mzdy zo ŠR </t>
  </si>
  <si>
    <t>Granty BSK  - MŠ  Ruová vybavenie</t>
  </si>
  <si>
    <t>Zostatok prostried. z predch.rokov  dar</t>
  </si>
  <si>
    <t>Transfery  641001 (TS )</t>
  </si>
  <si>
    <t xml:space="preserve">Granty </t>
  </si>
  <si>
    <t>Odpad</t>
  </si>
  <si>
    <t>Sporenie</t>
  </si>
  <si>
    <t>Vybavenie MŠ Ružová  JK 2016</t>
  </si>
  <si>
    <t>Dotácia zo ŠR na mzdy  UPSVaR</t>
  </si>
  <si>
    <t xml:space="preserve">Dotácia ÚP  a športovú činnosť telocvična </t>
  </si>
  <si>
    <t xml:space="preserve">Spl. Ostat. Veriteľovi </t>
  </si>
  <si>
    <t xml:space="preserve">Motocykel </t>
  </si>
  <si>
    <t xml:space="preserve">Prepravné a nájom </t>
  </si>
  <si>
    <t>Elektronizacia</t>
  </si>
  <si>
    <t>Daň za užívanie verej.priestranstva DZ</t>
  </si>
  <si>
    <t xml:space="preserve">Pasport DZ </t>
  </si>
  <si>
    <t>Poplatok za rozvoj</t>
  </si>
  <si>
    <t>Príspevok pre PO VPS - cintorín</t>
  </si>
  <si>
    <t xml:space="preserve">Občianskym združenia a nadáciam </t>
  </si>
  <si>
    <t>Cestná doprava - Pozemné komunikácie</t>
  </si>
  <si>
    <t>Príspevok pre VPS p.o.</t>
  </si>
  <si>
    <t>Výdavky verej.správy - O b c e Výkonné a zákonodarné orgány obce</t>
  </si>
  <si>
    <t>Finančné a rozpočtové záležitosti</t>
  </si>
  <si>
    <t xml:space="preserve">Iné všeobcené služby </t>
  </si>
  <si>
    <t>Všeobecné verejné služby inde neklasifikované (voľby )</t>
  </si>
  <si>
    <t>Transfery všeobecnej povahy medzi rôznymi úrovňami verejnej správy</t>
  </si>
  <si>
    <t>cestná daň</t>
  </si>
  <si>
    <t>Príspevky</t>
  </si>
  <si>
    <t>Odpadové hospodárstvo - organizácie</t>
  </si>
  <si>
    <t xml:space="preserve">Príspevok pre VPS, p.o. </t>
  </si>
  <si>
    <t xml:space="preserve">Dotácia pre TSS, s.r.o. </t>
  </si>
  <si>
    <t xml:space="preserve">Príspevok </t>
  </si>
  <si>
    <t xml:space="preserve">Opravy a údržba kanalizačnej siete a ČOV  </t>
  </si>
  <si>
    <t xml:space="preserve">Tovary a služba </t>
  </si>
  <si>
    <t>Rozvoj obcí - údržba majetku mesta</t>
  </si>
  <si>
    <t>Nájomné</t>
  </si>
  <si>
    <t>Bývanie a občianska vybavenosť inde neklasifikovaná</t>
  </si>
  <si>
    <t>08.6.0</t>
  </si>
  <si>
    <t>Kultúra inde neklasifikovaná - knižnica</t>
  </si>
  <si>
    <t>08.2.0</t>
  </si>
  <si>
    <t>rekonštrukcia a výstavba VO</t>
  </si>
  <si>
    <t>Vysielacie služby - Miestny rozhlas</t>
  </si>
  <si>
    <t xml:space="preserve">ZS montáž výťahu pre nepohyblivých </t>
  </si>
  <si>
    <t>06.4.0</t>
  </si>
  <si>
    <t>Odvody</t>
  </si>
  <si>
    <t>Poistenie majetku</t>
  </si>
  <si>
    <t>OON - pamiat.komisia + Kdom</t>
  </si>
  <si>
    <t>Údržba výpočtovej techniky</t>
  </si>
  <si>
    <t>Elektrická energia</t>
  </si>
  <si>
    <t xml:space="preserve">Špeciálne služby - revízie, služby, ... </t>
  </si>
  <si>
    <t>školenia a kurzy</t>
  </si>
  <si>
    <t>poistenie</t>
  </si>
  <si>
    <t>Telekomunikačné a poštové služby</t>
  </si>
  <si>
    <t>členské</t>
  </si>
  <si>
    <t>členské príspevky</t>
  </si>
  <si>
    <t xml:space="preserve">Obnova a rekonštrukcia majetku </t>
  </si>
  <si>
    <t>133xxx</t>
  </si>
  <si>
    <t xml:space="preserve">Príjem z prenajatého majetku </t>
  </si>
  <si>
    <t>Všeobecné služby  (noviny)</t>
  </si>
  <si>
    <t>Transfer</t>
  </si>
  <si>
    <t>Dopravný prostriedok - scuter</t>
  </si>
  <si>
    <t>V ý d a v k y  ŠKOLSTVO</t>
  </si>
  <si>
    <t>ZŠ nákup - mobiliar</t>
  </si>
  <si>
    <t>Odvedenie strešných vôd ZS</t>
  </si>
  <si>
    <t>Rekonštrukcia KVS Marcheggská</t>
  </si>
  <si>
    <t>Transfery</t>
  </si>
  <si>
    <t>Príspevok pre VPS, p.o. Prostredie pre život</t>
  </si>
  <si>
    <t>Vrátenie zábezpeky Karpatská</t>
  </si>
  <si>
    <t>Iné činnosti miestneho hospodárstva</t>
  </si>
  <si>
    <t>Činnosť nad rámec vecného plnenia VPS</t>
  </si>
  <si>
    <t>Príspevok pre VPS - rozvoz stravy</t>
  </si>
  <si>
    <t>O1.1.1</t>
  </si>
  <si>
    <t>Hospodárenie celkom</t>
  </si>
  <si>
    <t>Prídel do sociálneho fondu</t>
  </si>
  <si>
    <t xml:space="preserve">Bežné výdavky  mesto  </t>
  </si>
  <si>
    <t>Úroky z účtov finančného hospodárenia</t>
  </si>
  <si>
    <t>Iné príjmy (zápočet dane z príjmov)</t>
  </si>
  <si>
    <t>Granty, sponzor. dary a pod.  Gaštanova prís.</t>
  </si>
  <si>
    <t>Budov objektov alebo ich častí+gaštanov</t>
  </si>
  <si>
    <t>Výstavba chodníka - Marianska</t>
  </si>
  <si>
    <t>Výstavba chodníka - Marcheggská</t>
  </si>
  <si>
    <t>Výstavba chodníka - Dolná</t>
  </si>
  <si>
    <t>Výstavba chodníka -  Železničná</t>
  </si>
  <si>
    <t xml:space="preserve">Výstavba parkoviska pri ZS </t>
  </si>
  <si>
    <t>717002</t>
  </si>
  <si>
    <t xml:space="preserve">ČOV dúchadlo </t>
  </si>
  <si>
    <t xml:space="preserve">Schválený rozp. </t>
  </si>
  <si>
    <t>Schválený rozp.</t>
  </si>
  <si>
    <t>Schválený rozpočet na r. 2017 - 2019</t>
  </si>
  <si>
    <t>I. zmena rozpočtu</t>
  </si>
  <si>
    <t>po zmene</t>
  </si>
  <si>
    <t>Rozpočet</t>
  </si>
  <si>
    <t>Úhrady od klientov za poskytované OS</t>
  </si>
  <si>
    <t>Dotácia na opatrovateľskú službu</t>
  </si>
  <si>
    <t>Kultúrna činnosť</t>
  </si>
  <si>
    <t>spoluúčasť na projekte Interreg - rekonštrukcia a modernizácia stavieb</t>
  </si>
  <si>
    <t>Tovary a služby (materiál, služby, ochranné pomôcky, stravovanie)</t>
  </si>
  <si>
    <t>Ďalšie sociálne služby - opatrov. služba</t>
  </si>
  <si>
    <t>Program</t>
  </si>
  <si>
    <t>Funkčná klas.</t>
  </si>
  <si>
    <t>Popis</t>
  </si>
  <si>
    <t>Navrhovaná úprava</t>
  </si>
  <si>
    <t xml:space="preserve">Rozpočet po </t>
  </si>
  <si>
    <t>Spolu</t>
  </si>
  <si>
    <t>Bežné výdavky</t>
  </si>
  <si>
    <t>-</t>
  </si>
  <si>
    <t>41/111</t>
  </si>
  <si>
    <t>ČOV lis</t>
  </si>
  <si>
    <t>poskytnutie návratnej fin. výpomoci VaK, s.r.o.</t>
  </si>
  <si>
    <t>II zmena</t>
  </si>
  <si>
    <t xml:space="preserve">Rozpočet </t>
  </si>
  <si>
    <t xml:space="preserve">II.zmena </t>
  </si>
  <si>
    <t xml:space="preserve">rozpočtu </t>
  </si>
  <si>
    <t xml:space="preserve">Detské ihrisko </t>
  </si>
  <si>
    <t xml:space="preserve"> </t>
  </si>
  <si>
    <t>131G</t>
  </si>
  <si>
    <t>Príplatky</t>
  </si>
  <si>
    <t xml:space="preserve">Manká a škody  -pokuuty </t>
  </si>
  <si>
    <t>Zákadný plat</t>
  </si>
  <si>
    <t xml:space="preserve">Osobný príplatok  </t>
  </si>
  <si>
    <t>Osobné vyrovnania</t>
  </si>
  <si>
    <t>Ostatné zdravot.poisťovne</t>
  </si>
  <si>
    <t>Zdravotné poistenie  všeob.ZP</t>
  </si>
  <si>
    <t>Nemocenské  poistenie</t>
  </si>
  <si>
    <t xml:space="preserve">Starobné poistenie </t>
  </si>
  <si>
    <t>Úrazové poistenie</t>
  </si>
  <si>
    <t>Odvod ôpoistenie v nezamestnanosti</t>
  </si>
  <si>
    <t>Odvod do fondu rezerv</t>
  </si>
  <si>
    <t>III.</t>
  </si>
  <si>
    <t xml:space="preserve">zmena </t>
  </si>
  <si>
    <t xml:space="preserve">III. </t>
  </si>
  <si>
    <t>zmena</t>
  </si>
  <si>
    <t xml:space="preserve">Zmeny rozpočtu  v r. 2017 </t>
  </si>
  <si>
    <t>IV.</t>
  </si>
  <si>
    <t>Prevencia kriminality</t>
  </si>
  <si>
    <t>Nájom pozem. Cintorín -nájom Mikuš</t>
  </si>
  <si>
    <t>Príspevok  PO úhrada záväzkov</t>
  </si>
  <si>
    <t xml:space="preserve">Mestská  polícia </t>
  </si>
  <si>
    <t>O3..1.0</t>
  </si>
  <si>
    <t xml:space="preserve">Špeciálne stroje -- kamerový systém </t>
  </si>
  <si>
    <t>MŠ  kotol</t>
  </si>
  <si>
    <t>Kotol MŠ</t>
  </si>
  <si>
    <t>Celkový dopad do rozpočtu (zvýšenie výdavkov)</t>
  </si>
  <si>
    <t>V.</t>
  </si>
  <si>
    <t>VI.</t>
  </si>
  <si>
    <t>Obnova chodníka ZUŠ a Cintorínska a Karpats.</t>
  </si>
  <si>
    <t>poskytnutie návratnej fin. výpomoci TSS, s.r.o.</t>
  </si>
  <si>
    <t>11.8.</t>
  </si>
  <si>
    <t>VII.</t>
  </si>
  <si>
    <t>Výstavba parkoviska pri ZŠ</t>
  </si>
  <si>
    <t>Údržba a opravy majetku ZS strecha</t>
  </si>
  <si>
    <t>7.3.</t>
  </si>
  <si>
    <t>Výstavba chodníkov a miestnych komun.</t>
  </si>
  <si>
    <t>1.4.</t>
  </si>
  <si>
    <t>07.6.0.</t>
  </si>
  <si>
    <t>Zdravotníctvo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</si>
</sst>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S_k_-;\-* #,##0\ _S_k_-;_-* &quot;-&quot;??\ _S_k_-;_-@_-"/>
    <numFmt numFmtId="173" formatCode="_-* #,##0.0\ _S_k_-;\-* #,##0.0\ _S_k_-;_-* &quot;-&quot;??\ _S_k_-;_-@_-"/>
    <numFmt numFmtId="174" formatCode="_-* #,##0.000\ _S_k_-;\-* #,##0.000\ _S_k_-;_-* &quot;-&quot;??\ _S_k_-;_-@_-"/>
    <numFmt numFmtId="175" formatCode="_-* #,##0.0000\ _S_k_-;\-* #,##0.0000\ _S_k_-;_-* &quot;-&quot;??\ _S_k_-;_-@_-"/>
    <numFmt numFmtId="176" formatCode="0.0"/>
    <numFmt numFmtId="177" formatCode="0.000"/>
    <numFmt numFmtId="178" formatCode="[$-41B]d\.\ mmmm\ yyyy"/>
    <numFmt numFmtId="179" formatCode="0.00000"/>
    <numFmt numFmtId="180" formatCode="0.0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_-* #,##0.0\ _€_-;\-* #,##0.0\ _€_-;_-* &quot;-&quot;??\ _€_-;_-@_-"/>
    <numFmt numFmtId="188" formatCode="_-* #,##0\ _€_-;\-* #,##0\ _€_-;_-* &quot;-&quot;??\ _€_-;_-@_-"/>
  </numFmts>
  <fonts count="56">
    <font>
      <sz val="10"/>
      <name val="Arial"/>
      <family val="0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8"/>
      <name val="Arial CE"/>
      <family val="0"/>
    </font>
    <font>
      <sz val="8"/>
      <color indexed="8"/>
      <name val="Arial CE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172" fontId="3" fillId="34" borderId="16" xfId="33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172" fontId="3" fillId="0" borderId="16" xfId="33" applyNumberFormat="1" applyFont="1" applyBorder="1" applyAlignment="1">
      <alignment/>
    </xf>
    <xf numFmtId="172" fontId="2" fillId="0" borderId="16" xfId="33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172" fontId="1" fillId="34" borderId="16" xfId="33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3" xfId="0" applyFont="1" applyFill="1" applyBorder="1" applyAlignment="1">
      <alignment/>
    </xf>
    <xf numFmtId="172" fontId="3" fillId="34" borderId="16" xfId="33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" fillId="34" borderId="16" xfId="33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14" fontId="1" fillId="34" borderId="19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4" fontId="1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0" xfId="0" applyFont="1" applyAlignment="1">
      <alignment/>
    </xf>
    <xf numFmtId="0" fontId="5" fillId="34" borderId="18" xfId="0" applyFont="1" applyFill="1" applyBorder="1" applyAlignment="1">
      <alignment/>
    </xf>
    <xf numFmtId="172" fontId="3" fillId="35" borderId="16" xfId="33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72" fontId="3" fillId="35" borderId="16" xfId="33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43" fontId="3" fillId="34" borderId="10" xfId="33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6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72" fontId="3" fillId="0" borderId="13" xfId="33" applyNumberFormat="1" applyFont="1" applyBorder="1" applyAlignment="1">
      <alignment/>
    </xf>
    <xf numFmtId="172" fontId="3" fillId="35" borderId="13" xfId="33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2" fontId="1" fillId="34" borderId="16" xfId="33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172" fontId="2" fillId="36" borderId="16" xfId="33" applyNumberFormat="1" applyFont="1" applyFill="1" applyBorder="1" applyAlignment="1">
      <alignment/>
    </xf>
    <xf numFmtId="172" fontId="3" fillId="36" borderId="16" xfId="33" applyNumberFormat="1" applyFont="1" applyFill="1" applyBorder="1" applyAlignment="1">
      <alignment/>
    </xf>
    <xf numFmtId="172" fontId="1" fillId="36" borderId="19" xfId="33" applyNumberFormat="1" applyFont="1" applyFill="1" applyBorder="1" applyAlignment="1">
      <alignment horizontal="center"/>
    </xf>
    <xf numFmtId="172" fontId="4" fillId="36" borderId="16" xfId="33" applyNumberFormat="1" applyFont="1" applyFill="1" applyBorder="1" applyAlignment="1">
      <alignment horizontal="center"/>
    </xf>
    <xf numFmtId="172" fontId="1" fillId="36" borderId="16" xfId="33" applyNumberFormat="1" applyFont="1" applyFill="1" applyBorder="1" applyAlignment="1">
      <alignment horizontal="center"/>
    </xf>
    <xf numFmtId="172" fontId="2" fillId="36" borderId="16" xfId="0" applyNumberFormat="1" applyFont="1" applyFill="1" applyBorder="1" applyAlignment="1">
      <alignment horizontal="center"/>
    </xf>
    <xf numFmtId="172" fontId="3" fillId="36" borderId="16" xfId="33" applyNumberFormat="1" applyFont="1" applyFill="1" applyBorder="1" applyAlignment="1">
      <alignment horizontal="center"/>
    </xf>
    <xf numFmtId="172" fontId="2" fillId="36" borderId="16" xfId="3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172" fontId="1" fillId="35" borderId="16" xfId="33" applyNumberFormat="1" applyFont="1" applyFill="1" applyBorder="1" applyAlignment="1">
      <alignment horizontal="center"/>
    </xf>
    <xf numFmtId="172" fontId="1" fillId="35" borderId="16" xfId="33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3" fontId="0" fillId="36" borderId="16" xfId="33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172" fontId="3" fillId="35" borderId="10" xfId="33" applyNumberFormat="1" applyFont="1" applyFill="1" applyBorder="1" applyAlignment="1">
      <alignment horizontal="center"/>
    </xf>
    <xf numFmtId="172" fontId="2" fillId="36" borderId="24" xfId="0" applyNumberFormat="1" applyFont="1" applyFill="1" applyBorder="1" applyAlignment="1">
      <alignment horizontal="center"/>
    </xf>
    <xf numFmtId="172" fontId="3" fillId="36" borderId="24" xfId="0" applyNumberFormat="1" applyFont="1" applyFill="1" applyBorder="1" applyAlignment="1">
      <alignment horizontal="center"/>
    </xf>
    <xf numFmtId="172" fontId="3" fillId="36" borderId="24" xfId="33" applyNumberFormat="1" applyFont="1" applyFill="1" applyBorder="1" applyAlignment="1">
      <alignment horizontal="center"/>
    </xf>
    <xf numFmtId="172" fontId="2" fillId="36" borderId="24" xfId="33" applyNumberFormat="1" applyFont="1" applyFill="1" applyBorder="1" applyAlignment="1">
      <alignment horizontal="center"/>
    </xf>
    <xf numFmtId="172" fontId="1" fillId="36" borderId="16" xfId="33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1" fillId="35" borderId="16" xfId="0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1" fillId="34" borderId="16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 wrapText="1"/>
    </xf>
    <xf numFmtId="172" fontId="2" fillId="0" borderId="0" xfId="33" applyNumberFormat="1" applyFont="1" applyBorder="1" applyAlignment="1">
      <alignment horizontal="center"/>
    </xf>
    <xf numFmtId="172" fontId="3" fillId="36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/>
    </xf>
    <xf numFmtId="0" fontId="16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9" fillId="10" borderId="19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0" fontId="5" fillId="10" borderId="19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72" fontId="1" fillId="34" borderId="13" xfId="33" applyNumberFormat="1" applyFont="1" applyFill="1" applyBorder="1" applyAlignment="1">
      <alignment horizontal="center"/>
    </xf>
    <xf numFmtId="172" fontId="1" fillId="35" borderId="13" xfId="33" applyNumberFormat="1" applyFont="1" applyFill="1" applyBorder="1" applyAlignment="1">
      <alignment horizontal="center"/>
    </xf>
    <xf numFmtId="172" fontId="1" fillId="36" borderId="13" xfId="33" applyNumberFormat="1" applyFont="1" applyFill="1" applyBorder="1" applyAlignment="1">
      <alignment horizontal="center"/>
    </xf>
    <xf numFmtId="172" fontId="2" fillId="36" borderId="18" xfId="33" applyNumberFormat="1" applyFont="1" applyFill="1" applyBorder="1" applyAlignment="1">
      <alignment horizontal="center"/>
    </xf>
    <xf numFmtId="172" fontId="4" fillId="36" borderId="16" xfId="33" applyNumberFormat="1" applyFont="1" applyFill="1" applyBorder="1" applyAlignment="1">
      <alignment horizontal="center"/>
    </xf>
    <xf numFmtId="172" fontId="1" fillId="36" borderId="0" xfId="33" applyNumberFormat="1" applyFont="1" applyFill="1" applyBorder="1" applyAlignment="1">
      <alignment horizontal="center"/>
    </xf>
    <xf numFmtId="172" fontId="3" fillId="36" borderId="0" xfId="33" applyNumberFormat="1" applyFont="1" applyFill="1" applyBorder="1" applyAlignment="1">
      <alignment horizontal="center"/>
    </xf>
    <xf numFmtId="172" fontId="3" fillId="35" borderId="18" xfId="33" applyNumberFormat="1" applyFont="1" applyFill="1" applyBorder="1" applyAlignment="1">
      <alignment horizontal="center"/>
    </xf>
    <xf numFmtId="172" fontId="3" fillId="35" borderId="13" xfId="33" applyNumberFormat="1" applyFont="1" applyFill="1" applyBorder="1" applyAlignment="1">
      <alignment horizontal="center"/>
    </xf>
    <xf numFmtId="172" fontId="3" fillId="35" borderId="24" xfId="33" applyNumberFormat="1" applyFont="1" applyFill="1" applyBorder="1" applyAlignment="1">
      <alignment horizontal="center"/>
    </xf>
    <xf numFmtId="172" fontId="2" fillId="36" borderId="17" xfId="33" applyNumberFormat="1" applyFont="1" applyFill="1" applyBorder="1" applyAlignment="1">
      <alignment horizontal="center"/>
    </xf>
    <xf numFmtId="172" fontId="1" fillId="34" borderId="19" xfId="33" applyNumberFormat="1" applyFont="1" applyFill="1" applyBorder="1" applyAlignment="1">
      <alignment horizontal="center"/>
    </xf>
    <xf numFmtId="172" fontId="4" fillId="36" borderId="24" xfId="33" applyNumberFormat="1" applyFont="1" applyFill="1" applyBorder="1" applyAlignment="1">
      <alignment horizontal="center"/>
    </xf>
    <xf numFmtId="172" fontId="1" fillId="36" borderId="24" xfId="33" applyNumberFormat="1" applyFont="1" applyFill="1" applyBorder="1" applyAlignment="1">
      <alignment horizontal="center"/>
    </xf>
    <xf numFmtId="172" fontId="4" fillId="36" borderId="0" xfId="33" applyNumberFormat="1" applyFont="1" applyFill="1" applyBorder="1" applyAlignment="1">
      <alignment horizontal="center"/>
    </xf>
    <xf numFmtId="172" fontId="1" fillId="35" borderId="13" xfId="33" applyNumberFormat="1" applyFont="1" applyFill="1" applyBorder="1" applyAlignment="1">
      <alignment horizontal="center"/>
    </xf>
    <xf numFmtId="172" fontId="4" fillId="36" borderId="13" xfId="33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172" fontId="2" fillId="36" borderId="0" xfId="33" applyNumberFormat="1" applyFont="1" applyFill="1" applyBorder="1" applyAlignment="1">
      <alignment horizontal="center"/>
    </xf>
    <xf numFmtId="172" fontId="1" fillId="10" borderId="16" xfId="33" applyNumberFormat="1" applyFont="1" applyFill="1" applyBorder="1" applyAlignment="1">
      <alignment horizontal="center"/>
    </xf>
    <xf numFmtId="172" fontId="9" fillId="10" borderId="16" xfId="33" applyNumberFormat="1" applyFont="1" applyFill="1" applyBorder="1" applyAlignment="1">
      <alignment horizontal="center"/>
    </xf>
    <xf numFmtId="173" fontId="2" fillId="36" borderId="16" xfId="33" applyNumberFormat="1" applyFont="1" applyFill="1" applyBorder="1" applyAlignment="1">
      <alignment horizontal="center"/>
    </xf>
    <xf numFmtId="172" fontId="2" fillId="36" borderId="13" xfId="33" applyNumberFormat="1" applyFont="1" applyFill="1" applyBorder="1" applyAlignment="1">
      <alignment horizontal="center"/>
    </xf>
    <xf numFmtId="172" fontId="3" fillId="37" borderId="16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172" fontId="9" fillId="10" borderId="16" xfId="33" applyNumberFormat="1" applyFont="1" applyFill="1" applyBorder="1" applyAlignment="1">
      <alignment horizontal="center"/>
    </xf>
    <xf numFmtId="172" fontId="2" fillId="0" borderId="0" xfId="33" applyNumberFormat="1" applyFont="1" applyAlignment="1">
      <alignment horizontal="center"/>
    </xf>
    <xf numFmtId="3" fontId="4" fillId="36" borderId="16" xfId="0" applyNumberFormat="1" applyFont="1" applyFill="1" applyBorder="1" applyAlignment="1">
      <alignment/>
    </xf>
    <xf numFmtId="49" fontId="4" fillId="36" borderId="16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/>
    </xf>
    <xf numFmtId="172" fontId="2" fillId="36" borderId="0" xfId="0" applyNumberFormat="1" applyFont="1" applyFill="1" applyBorder="1" applyAlignment="1">
      <alignment horizontal="center"/>
    </xf>
    <xf numFmtId="172" fontId="1" fillId="36" borderId="18" xfId="33" applyNumberFormat="1" applyFont="1" applyFill="1" applyBorder="1" applyAlignment="1">
      <alignment horizontal="center"/>
    </xf>
    <xf numFmtId="172" fontId="4" fillId="36" borderId="18" xfId="33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wrapText="1"/>
    </xf>
    <xf numFmtId="172" fontId="3" fillId="35" borderId="25" xfId="33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172" fontId="3" fillId="35" borderId="26" xfId="33" applyNumberFormat="1" applyFont="1" applyFill="1" applyBorder="1" applyAlignment="1">
      <alignment horizontal="center"/>
    </xf>
    <xf numFmtId="164" fontId="2" fillId="36" borderId="16" xfId="33" applyNumberFormat="1" applyFont="1" applyFill="1" applyBorder="1" applyAlignment="1">
      <alignment/>
    </xf>
    <xf numFmtId="164" fontId="2" fillId="36" borderId="27" xfId="33" applyNumberFormat="1" applyFont="1" applyFill="1" applyBorder="1" applyAlignment="1">
      <alignment/>
    </xf>
    <xf numFmtId="164" fontId="3" fillId="35" borderId="16" xfId="33" applyNumberFormat="1" applyFont="1" applyFill="1" applyBorder="1" applyAlignment="1">
      <alignment horizontal="center"/>
    </xf>
    <xf numFmtId="164" fontId="3" fillId="35" borderId="16" xfId="33" applyNumberFormat="1" applyFont="1" applyFill="1" applyBorder="1" applyAlignment="1">
      <alignment horizontal="right"/>
    </xf>
    <xf numFmtId="164" fontId="3" fillId="35" borderId="27" xfId="33" applyNumberFormat="1" applyFont="1" applyFill="1" applyBorder="1" applyAlignment="1">
      <alignment horizontal="center"/>
    </xf>
    <xf numFmtId="164" fontId="3" fillId="35" borderId="16" xfId="33" applyNumberFormat="1" applyFont="1" applyFill="1" applyBorder="1" applyAlignment="1">
      <alignment/>
    </xf>
    <xf numFmtId="164" fontId="3" fillId="35" borderId="27" xfId="33" applyNumberFormat="1" applyFont="1" applyFill="1" applyBorder="1" applyAlignment="1">
      <alignment/>
    </xf>
    <xf numFmtId="172" fontId="3" fillId="35" borderId="28" xfId="33" applyNumberFormat="1" applyFont="1" applyFill="1" applyBorder="1" applyAlignment="1">
      <alignment horizontal="center"/>
    </xf>
    <xf numFmtId="164" fontId="3" fillId="35" borderId="28" xfId="33" applyNumberFormat="1" applyFont="1" applyFill="1" applyBorder="1" applyAlignment="1">
      <alignment/>
    </xf>
    <xf numFmtId="164" fontId="3" fillId="35" borderId="29" xfId="33" applyNumberFormat="1" applyFont="1" applyFill="1" applyBorder="1" applyAlignment="1">
      <alignment horizontal="center"/>
    </xf>
    <xf numFmtId="16" fontId="4" fillId="0" borderId="16" xfId="0" applyNumberFormat="1" applyFont="1" applyBorder="1" applyAlignment="1">
      <alignment/>
    </xf>
    <xf numFmtId="164" fontId="2" fillId="36" borderId="0" xfId="33" applyNumberFormat="1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172" fontId="3" fillId="36" borderId="16" xfId="0" applyNumberFormat="1" applyFont="1" applyFill="1" applyBorder="1" applyAlignment="1">
      <alignment horizontal="center"/>
    </xf>
    <xf numFmtId="43" fontId="3" fillId="35" borderId="10" xfId="33" applyFont="1" applyFill="1" applyBorder="1" applyAlignment="1">
      <alignment horizontal="center"/>
    </xf>
    <xf numFmtId="43" fontId="3" fillId="35" borderId="13" xfId="33" applyFont="1" applyFill="1" applyBorder="1" applyAlignment="1">
      <alignment horizontal="center"/>
    </xf>
    <xf numFmtId="172" fontId="2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43" fontId="16" fillId="0" borderId="16" xfId="33" applyFont="1" applyBorder="1" applyAlignment="1">
      <alignment/>
    </xf>
    <xf numFmtId="43" fontId="16" fillId="35" borderId="16" xfId="33" applyFont="1" applyFill="1" applyBorder="1" applyAlignment="1">
      <alignment/>
    </xf>
    <xf numFmtId="172" fontId="2" fillId="35" borderId="16" xfId="0" applyNumberFormat="1" applyFont="1" applyFill="1" applyBorder="1" applyAlignment="1">
      <alignment/>
    </xf>
    <xf numFmtId="172" fontId="3" fillId="35" borderId="16" xfId="0" applyNumberFormat="1" applyFont="1" applyFill="1" applyBorder="1" applyAlignment="1">
      <alignment/>
    </xf>
    <xf numFmtId="43" fontId="3" fillId="35" borderId="16" xfId="33" applyFont="1" applyFill="1" applyBorder="1" applyAlignment="1">
      <alignment/>
    </xf>
    <xf numFmtId="0" fontId="2" fillId="35" borderId="16" xfId="0" applyFont="1" applyFill="1" applyBorder="1" applyAlignment="1">
      <alignment/>
    </xf>
    <xf numFmtId="43" fontId="2" fillId="0" borderId="16" xfId="33" applyFont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5" borderId="16" xfId="0" applyFont="1" applyFill="1" applyBorder="1" applyAlignment="1">
      <alignment/>
    </xf>
    <xf numFmtId="43" fontId="3" fillId="36" borderId="16" xfId="33" applyFont="1" applyFill="1" applyBorder="1" applyAlignment="1">
      <alignment horizontal="center"/>
    </xf>
    <xf numFmtId="43" fontId="0" fillId="0" borderId="16" xfId="33" applyFont="1" applyBorder="1" applyAlignment="1">
      <alignment/>
    </xf>
    <xf numFmtId="43" fontId="2" fillId="36" borderId="16" xfId="33" applyFont="1" applyFill="1" applyBorder="1" applyAlignment="1">
      <alignment horizontal="center"/>
    </xf>
    <xf numFmtId="0" fontId="0" fillId="0" borderId="16" xfId="0" applyFont="1" applyBorder="1" applyAlignment="1">
      <alignment/>
    </xf>
    <xf numFmtId="43" fontId="3" fillId="0" borderId="16" xfId="33" applyFont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2" fillId="36" borderId="16" xfId="0" applyNumberFormat="1" applyFont="1" applyFill="1" applyBorder="1" applyAlignment="1">
      <alignment/>
    </xf>
    <xf numFmtId="172" fontId="16" fillId="35" borderId="16" xfId="0" applyNumberFormat="1" applyFont="1" applyFill="1" applyBorder="1" applyAlignment="1">
      <alignment/>
    </xf>
    <xf numFmtId="172" fontId="2" fillId="0" borderId="16" xfId="33" applyNumberFormat="1" applyFont="1" applyFill="1" applyBorder="1" applyAlignment="1">
      <alignment/>
    </xf>
    <xf numFmtId="172" fontId="0" fillId="0" borderId="16" xfId="0" applyNumberFormat="1" applyFont="1" applyBorder="1" applyAlignment="1">
      <alignment/>
    </xf>
    <xf numFmtId="43" fontId="1" fillId="34" borderId="16" xfId="33" applyFont="1" applyFill="1" applyBorder="1" applyAlignment="1">
      <alignment horizontal="center"/>
    </xf>
    <xf numFmtId="172" fontId="4" fillId="34" borderId="16" xfId="33" applyNumberFormat="1" applyFont="1" applyFill="1" applyBorder="1" applyAlignment="1">
      <alignment horizontal="center"/>
    </xf>
    <xf numFmtId="43" fontId="3" fillId="35" borderId="16" xfId="33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43" fontId="3" fillId="35" borderId="17" xfId="33" applyFont="1" applyFill="1" applyBorder="1" applyAlignment="1">
      <alignment horizontal="center"/>
    </xf>
    <xf numFmtId="43" fontId="3" fillId="35" borderId="18" xfId="33" applyFont="1" applyFill="1" applyBorder="1" applyAlignment="1">
      <alignment horizontal="center"/>
    </xf>
    <xf numFmtId="172" fontId="3" fillId="35" borderId="0" xfId="0" applyNumberFormat="1" applyFont="1" applyFill="1" applyBorder="1" applyAlignment="1">
      <alignment/>
    </xf>
    <xf numFmtId="172" fontId="3" fillId="35" borderId="24" xfId="0" applyNumberFormat="1" applyFont="1" applyFill="1" applyBorder="1" applyAlignment="1">
      <alignment/>
    </xf>
    <xf numFmtId="172" fontId="3" fillId="0" borderId="24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0" fontId="0" fillId="0" borderId="30" xfId="0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19" fillId="36" borderId="16" xfId="33" applyNumberFormat="1" applyFont="1" applyFill="1" applyBorder="1" applyAlignment="1">
      <alignment horizontal="center"/>
    </xf>
    <xf numFmtId="43" fontId="2" fillId="35" borderId="16" xfId="33" applyFont="1" applyFill="1" applyBorder="1" applyAlignment="1">
      <alignment/>
    </xf>
    <xf numFmtId="172" fontId="20" fillId="10" borderId="16" xfId="0" applyNumberFormat="1" applyFont="1" applyFill="1" applyBorder="1" applyAlignment="1">
      <alignment/>
    </xf>
    <xf numFmtId="172" fontId="9" fillId="34" borderId="16" xfId="33" applyNumberFormat="1" applyFont="1" applyFill="1" applyBorder="1" applyAlignment="1">
      <alignment horizontal="center"/>
    </xf>
    <xf numFmtId="0" fontId="19" fillId="35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36" borderId="16" xfId="0" applyFont="1" applyFill="1" applyBorder="1" applyAlignment="1">
      <alignment horizontal="center"/>
    </xf>
    <xf numFmtId="172" fontId="3" fillId="36" borderId="13" xfId="33" applyNumberFormat="1" applyFont="1" applyFill="1" applyBorder="1" applyAlignment="1">
      <alignment/>
    </xf>
    <xf numFmtId="172" fontId="2" fillId="35" borderId="13" xfId="33" applyNumberFormat="1" applyFont="1" applyFill="1" applyBorder="1" applyAlignment="1">
      <alignment/>
    </xf>
    <xf numFmtId="172" fontId="3" fillId="36" borderId="10" xfId="33" applyNumberFormat="1" applyFont="1" applyFill="1" applyBorder="1" applyAlignment="1">
      <alignment horizontal="center"/>
    </xf>
    <xf numFmtId="172" fontId="3" fillId="36" borderId="0" xfId="33" applyNumberFormat="1" applyFont="1" applyFill="1" applyBorder="1" applyAlignment="1">
      <alignment/>
    </xf>
    <xf numFmtId="172" fontId="4" fillId="34" borderId="24" xfId="33" applyNumberFormat="1" applyFont="1" applyFill="1" applyBorder="1" applyAlignment="1">
      <alignment horizontal="center"/>
    </xf>
    <xf numFmtId="43" fontId="16" fillId="0" borderId="24" xfId="33" applyFont="1" applyBorder="1" applyAlignment="1">
      <alignment/>
    </xf>
    <xf numFmtId="43" fontId="3" fillId="36" borderId="24" xfId="33" applyFont="1" applyFill="1" applyBorder="1" applyAlignment="1">
      <alignment horizontal="center"/>
    </xf>
    <xf numFmtId="43" fontId="0" fillId="0" borderId="24" xfId="33" applyFont="1" applyBorder="1" applyAlignment="1">
      <alignment/>
    </xf>
    <xf numFmtId="172" fontId="4" fillId="35" borderId="13" xfId="33" applyNumberFormat="1" applyFont="1" applyFill="1" applyBorder="1" applyAlignment="1">
      <alignment horizontal="center"/>
    </xf>
    <xf numFmtId="172" fontId="21" fillId="36" borderId="16" xfId="33" applyNumberFormat="1" applyFont="1" applyFill="1" applyBorder="1" applyAlignment="1">
      <alignment horizontal="center"/>
    </xf>
    <xf numFmtId="172" fontId="1" fillId="34" borderId="24" xfId="33" applyNumberFormat="1" applyFont="1" applyFill="1" applyBorder="1" applyAlignment="1">
      <alignment horizontal="center"/>
    </xf>
    <xf numFmtId="172" fontId="12" fillId="0" borderId="16" xfId="33" applyNumberFormat="1" applyFont="1" applyFill="1" applyBorder="1" applyAlignment="1">
      <alignment/>
    </xf>
    <xf numFmtId="172" fontId="1" fillId="10" borderId="16" xfId="33" applyNumberFormat="1" applyFont="1" applyFill="1" applyBorder="1" applyAlignment="1">
      <alignment horizontal="center"/>
    </xf>
    <xf numFmtId="43" fontId="3" fillId="0" borderId="16" xfId="0" applyNumberFormat="1" applyFont="1" applyBorder="1" applyAlignment="1">
      <alignment/>
    </xf>
    <xf numFmtId="43" fontId="3" fillId="35" borderId="16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2" fillId="36" borderId="16" xfId="0" applyNumberFormat="1" applyFont="1" applyFill="1" applyBorder="1" applyAlignment="1">
      <alignment/>
    </xf>
    <xf numFmtId="188" fontId="2" fillId="35" borderId="16" xfId="0" applyNumberFormat="1" applyFont="1" applyFill="1" applyBorder="1" applyAlignment="1">
      <alignment/>
    </xf>
    <xf numFmtId="188" fontId="3" fillId="35" borderId="16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88" fontId="3" fillId="36" borderId="16" xfId="0" applyNumberFormat="1" applyFont="1" applyFill="1" applyBorder="1" applyAlignment="1">
      <alignment/>
    </xf>
    <xf numFmtId="172" fontId="2" fillId="36" borderId="10" xfId="33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0" fillId="34" borderId="3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1" fillId="34" borderId="32" xfId="0" applyFont="1" applyFill="1" applyBorder="1" applyAlignment="1">
      <alignment horizontal="center"/>
    </xf>
    <xf numFmtId="43" fontId="3" fillId="34" borderId="30" xfId="33" applyFont="1" applyFill="1" applyBorder="1" applyAlignment="1">
      <alignment horizontal="center"/>
    </xf>
    <xf numFmtId="0" fontId="4" fillId="0" borderId="31" xfId="0" applyFont="1" applyBorder="1" applyAlignment="1">
      <alignment/>
    </xf>
    <xf numFmtId="172" fontId="2" fillId="0" borderId="10" xfId="33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4" fillId="36" borderId="10" xfId="33" applyNumberFormat="1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172" fontId="16" fillId="35" borderId="13" xfId="0" applyNumberFormat="1" applyFont="1" applyFill="1" applyBorder="1" applyAlignment="1">
      <alignment/>
    </xf>
    <xf numFmtId="172" fontId="3" fillId="35" borderId="13" xfId="0" applyNumberFormat="1" applyFont="1" applyFill="1" applyBorder="1" applyAlignment="1">
      <alignment/>
    </xf>
    <xf numFmtId="172" fontId="3" fillId="35" borderId="30" xfId="33" applyNumberFormat="1" applyFont="1" applyFill="1" applyBorder="1" applyAlignment="1">
      <alignment horizontal="center"/>
    </xf>
    <xf numFmtId="43" fontId="0" fillId="35" borderId="16" xfId="33" applyFont="1" applyFill="1" applyBorder="1" applyAlignment="1">
      <alignment/>
    </xf>
    <xf numFmtId="0" fontId="0" fillId="35" borderId="16" xfId="0" applyFont="1" applyFill="1" applyBorder="1" applyAlignment="1">
      <alignment/>
    </xf>
    <xf numFmtId="172" fontId="0" fillId="35" borderId="1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3" fontId="0" fillId="35" borderId="16" xfId="0" applyNumberFormat="1" applyFont="1" applyFill="1" applyBorder="1" applyAlignment="1">
      <alignment/>
    </xf>
    <xf numFmtId="171" fontId="0" fillId="35" borderId="16" xfId="0" applyNumberFormat="1" applyFont="1" applyFill="1" applyBorder="1" applyAlignment="1">
      <alignment/>
    </xf>
    <xf numFmtId="171" fontId="0" fillId="0" borderId="16" xfId="0" applyNumberFormat="1" applyFont="1" applyBorder="1" applyAlignment="1">
      <alignment/>
    </xf>
    <xf numFmtId="172" fontId="0" fillId="36" borderId="16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6" xfId="33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43" fontId="0" fillId="0" borderId="16" xfId="0" applyNumberFormat="1" applyFont="1" applyBorder="1" applyAlignment="1">
      <alignment/>
    </xf>
    <xf numFmtId="172" fontId="0" fillId="36" borderId="24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172" fontId="0" fillId="36" borderId="16" xfId="0" applyNumberFormat="1" applyFont="1" applyFill="1" applyBorder="1" applyAlignment="1">
      <alignment/>
    </xf>
    <xf numFmtId="43" fontId="2" fillId="0" borderId="16" xfId="33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2" fillId="0" borderId="16" xfId="33" applyNumberFormat="1" applyFont="1" applyBorder="1" applyAlignment="1">
      <alignment horizontal="center"/>
    </xf>
    <xf numFmtId="43" fontId="0" fillId="0" borderId="16" xfId="33" applyFont="1" applyBorder="1" applyAlignment="1">
      <alignment horizontal="center"/>
    </xf>
    <xf numFmtId="43" fontId="16" fillId="0" borderId="16" xfId="33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35" borderId="16" xfId="33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72" fontId="3" fillId="35" borderId="16" xfId="0" applyNumberFormat="1" applyFont="1" applyFill="1" applyBorder="1" applyAlignment="1">
      <alignment horizontal="center"/>
    </xf>
    <xf numFmtId="43" fontId="3" fillId="35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2" fillId="0" borderId="16" xfId="33" applyNumberFormat="1" applyFont="1" applyFill="1" applyBorder="1" applyAlignment="1">
      <alignment horizontal="center"/>
    </xf>
    <xf numFmtId="172" fontId="3" fillId="0" borderId="16" xfId="33" applyNumberFormat="1" applyFont="1" applyFill="1" applyBorder="1" applyAlignment="1">
      <alignment horizontal="center"/>
    </xf>
    <xf numFmtId="43" fontId="3" fillId="0" borderId="16" xfId="33" applyFont="1" applyBorder="1" applyAlignment="1">
      <alignment horizontal="center"/>
    </xf>
    <xf numFmtId="172" fontId="16" fillId="35" borderId="16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72" fontId="16" fillId="0" borderId="16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43" fontId="3" fillId="35" borderId="30" xfId="33" applyFont="1" applyFill="1" applyBorder="1" applyAlignment="1">
      <alignment horizontal="center"/>
    </xf>
    <xf numFmtId="43" fontId="0" fillId="0" borderId="16" xfId="0" applyNumberFormat="1" applyFont="1" applyBorder="1" applyAlignment="1">
      <alignment horizontal="center"/>
    </xf>
    <xf numFmtId="43" fontId="16" fillId="35" borderId="16" xfId="33" applyFont="1" applyFill="1" applyBorder="1" applyAlignment="1">
      <alignment horizontal="center"/>
    </xf>
    <xf numFmtId="43" fontId="16" fillId="0" borderId="24" xfId="33" applyFont="1" applyBorder="1" applyAlignment="1">
      <alignment horizontal="center"/>
    </xf>
    <xf numFmtId="43" fontId="0" fillId="0" borderId="24" xfId="33" applyFont="1" applyBorder="1" applyAlignment="1">
      <alignment horizontal="center"/>
    </xf>
    <xf numFmtId="43" fontId="0" fillId="0" borderId="16" xfId="33" applyFont="1" applyFill="1" applyBorder="1" applyAlignment="1">
      <alignment horizontal="center"/>
    </xf>
    <xf numFmtId="43" fontId="0" fillId="0" borderId="0" xfId="33" applyFont="1" applyFill="1" applyBorder="1" applyAlignment="1">
      <alignment horizontal="center"/>
    </xf>
    <xf numFmtId="172" fontId="3" fillId="0" borderId="16" xfId="33" applyNumberFormat="1" applyFont="1" applyBorder="1" applyAlignment="1">
      <alignment horizontal="center"/>
    </xf>
    <xf numFmtId="172" fontId="3" fillId="16" borderId="16" xfId="33" applyNumberFormat="1" applyFont="1" applyFill="1" applyBorder="1" applyAlignment="1">
      <alignment horizontal="center"/>
    </xf>
    <xf numFmtId="172" fontId="12" fillId="0" borderId="16" xfId="33" applyNumberFormat="1" applyFont="1" applyFill="1" applyBorder="1" applyAlignment="1">
      <alignment horizontal="center"/>
    </xf>
    <xf numFmtId="172" fontId="1" fillId="0" borderId="16" xfId="33" applyNumberFormat="1" applyFont="1" applyFill="1" applyBorder="1" applyAlignment="1">
      <alignment horizontal="center"/>
    </xf>
    <xf numFmtId="172" fontId="0" fillId="35" borderId="16" xfId="0" applyNumberFormat="1" applyFont="1" applyFill="1" applyBorder="1" applyAlignment="1">
      <alignment horizontal="center"/>
    </xf>
    <xf numFmtId="172" fontId="2" fillId="35" borderId="16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2" fillId="36" borderId="10" xfId="0" applyNumberFormat="1" applyFont="1" applyFill="1" applyBorder="1" applyAlignment="1">
      <alignment horizontal="center"/>
    </xf>
    <xf numFmtId="172" fontId="16" fillId="35" borderId="13" xfId="0" applyNumberFormat="1" applyFont="1" applyFill="1" applyBorder="1" applyAlignment="1">
      <alignment horizontal="center"/>
    </xf>
    <xf numFmtId="172" fontId="3" fillId="35" borderId="13" xfId="0" applyNumberFormat="1" applyFont="1" applyFill="1" applyBorder="1" applyAlignment="1">
      <alignment horizontal="center"/>
    </xf>
    <xf numFmtId="43" fontId="0" fillId="35" borderId="16" xfId="33" applyFont="1" applyFill="1" applyBorder="1" applyAlignment="1">
      <alignment horizontal="center"/>
    </xf>
    <xf numFmtId="172" fontId="3" fillId="16" borderId="16" xfId="0" applyNumberFormat="1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72" fontId="20" fillId="10" borderId="16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172" fontId="1" fillId="34" borderId="13" xfId="33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72" fontId="4" fillId="36" borderId="16" xfId="0" applyNumberFormat="1" applyFont="1" applyFill="1" applyBorder="1" applyAlignment="1">
      <alignment horizontal="center"/>
    </xf>
    <xf numFmtId="43" fontId="3" fillId="34" borderId="10" xfId="33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43" fontId="3" fillId="34" borderId="33" xfId="33" applyFont="1" applyFill="1" applyBorder="1" applyAlignment="1">
      <alignment horizontal="center"/>
    </xf>
    <xf numFmtId="43" fontId="3" fillId="35" borderId="33" xfId="33" applyFont="1" applyFill="1" applyBorder="1" applyAlignment="1">
      <alignment horizontal="center"/>
    </xf>
    <xf numFmtId="43" fontId="3" fillId="35" borderId="34" xfId="33" applyFont="1" applyFill="1" applyBorder="1" applyAlignment="1">
      <alignment horizontal="center"/>
    </xf>
    <xf numFmtId="43" fontId="3" fillId="35" borderId="35" xfId="33" applyFont="1" applyFill="1" applyBorder="1" applyAlignment="1">
      <alignment horizontal="center"/>
    </xf>
    <xf numFmtId="43" fontId="3" fillId="35" borderId="36" xfId="33" applyFont="1" applyFill="1" applyBorder="1" applyAlignment="1">
      <alignment horizontal="center"/>
    </xf>
    <xf numFmtId="172" fontId="1" fillId="34" borderId="37" xfId="0" applyNumberFormat="1" applyFont="1" applyFill="1" applyBorder="1" applyAlignment="1">
      <alignment horizontal="center"/>
    </xf>
    <xf numFmtId="172" fontId="1" fillId="34" borderId="28" xfId="0" applyNumberFormat="1" applyFont="1" applyFill="1" applyBorder="1" applyAlignment="1">
      <alignment horizontal="center"/>
    </xf>
    <xf numFmtId="172" fontId="1" fillId="34" borderId="2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172" fontId="1" fillId="34" borderId="38" xfId="0" applyNumberFormat="1" applyFont="1" applyFill="1" applyBorder="1" applyAlignment="1">
      <alignment horizontal="center"/>
    </xf>
    <xf numFmtId="43" fontId="3" fillId="34" borderId="10" xfId="33" applyFont="1" applyFill="1" applyBorder="1" applyAlignment="1">
      <alignment horizontal="center" wrapText="1"/>
    </xf>
    <xf numFmtId="43" fontId="3" fillId="34" borderId="13" xfId="33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43" fontId="3" fillId="34" borderId="33" xfId="33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PageLayoutView="0" workbookViewId="0" topLeftCell="A1">
      <selection activeCell="O114" sqref="O114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33.7109375" style="0" customWidth="1"/>
    <col min="4" max="8" width="11.140625" style="86" customWidth="1"/>
    <col min="9" max="9" width="11.8515625" style="86" customWidth="1"/>
    <col min="10" max="18" width="11.140625" style="86" customWidth="1"/>
  </cols>
  <sheetData>
    <row r="1" spans="1:3" ht="15.75">
      <c r="A1" s="99" t="s">
        <v>508</v>
      </c>
      <c r="B1" s="100"/>
      <c r="C1" s="101"/>
    </row>
    <row r="2" spans="2:18" ht="12.75">
      <c r="B2" s="3"/>
      <c r="C2" s="3"/>
      <c r="D2" s="4" t="s">
        <v>292</v>
      </c>
      <c r="E2" s="4" t="s">
        <v>292</v>
      </c>
      <c r="F2" s="4" t="s">
        <v>292</v>
      </c>
      <c r="G2" s="4" t="s">
        <v>292</v>
      </c>
      <c r="H2" s="4" t="s">
        <v>292</v>
      </c>
      <c r="I2" s="4" t="s">
        <v>292</v>
      </c>
      <c r="J2" s="4" t="s">
        <v>292</v>
      </c>
      <c r="K2" s="4" t="s">
        <v>292</v>
      </c>
      <c r="L2" s="4" t="s">
        <v>292</v>
      </c>
      <c r="M2" s="4" t="s">
        <v>292</v>
      </c>
      <c r="N2" s="4" t="s">
        <v>292</v>
      </c>
      <c r="O2" s="4" t="s">
        <v>292</v>
      </c>
      <c r="P2" s="4" t="s">
        <v>292</v>
      </c>
      <c r="Q2" s="4" t="s">
        <v>292</v>
      </c>
      <c r="R2" s="4" t="s">
        <v>292</v>
      </c>
    </row>
    <row r="3" spans="1:18" ht="12.75">
      <c r="A3" s="5"/>
      <c r="B3" s="6" t="s">
        <v>0</v>
      </c>
      <c r="C3" s="7"/>
      <c r="D3" s="82" t="s">
        <v>462</v>
      </c>
      <c r="E3" s="368" t="s">
        <v>465</v>
      </c>
      <c r="F3" s="82" t="s">
        <v>467</v>
      </c>
      <c r="G3" s="200" t="s">
        <v>485</v>
      </c>
      <c r="H3" s="200" t="s">
        <v>486</v>
      </c>
      <c r="I3" s="200" t="s">
        <v>504</v>
      </c>
      <c r="J3" s="229" t="s">
        <v>486</v>
      </c>
      <c r="K3" s="200" t="s">
        <v>509</v>
      </c>
      <c r="L3" s="229" t="s">
        <v>486</v>
      </c>
      <c r="M3" s="200" t="s">
        <v>519</v>
      </c>
      <c r="N3" s="229" t="s">
        <v>486</v>
      </c>
      <c r="O3" s="200" t="s">
        <v>520</v>
      </c>
      <c r="P3" s="229" t="s">
        <v>486</v>
      </c>
      <c r="Q3" s="200" t="s">
        <v>520</v>
      </c>
      <c r="R3" s="229" t="s">
        <v>486</v>
      </c>
    </row>
    <row r="4" spans="1:18" ht="12.75">
      <c r="A4" s="8"/>
      <c r="B4" s="9"/>
      <c r="C4" s="10"/>
      <c r="D4" s="102">
        <v>2017</v>
      </c>
      <c r="E4" s="369"/>
      <c r="F4" s="102" t="s">
        <v>466</v>
      </c>
      <c r="G4" s="102">
        <v>2017</v>
      </c>
      <c r="H4" s="102" t="s">
        <v>466</v>
      </c>
      <c r="I4" s="102" t="s">
        <v>505</v>
      </c>
      <c r="J4" s="230" t="s">
        <v>466</v>
      </c>
      <c r="K4" s="102" t="s">
        <v>505</v>
      </c>
      <c r="L4" s="230" t="s">
        <v>466</v>
      </c>
      <c r="M4" s="102" t="s">
        <v>505</v>
      </c>
      <c r="N4" s="230" t="s">
        <v>466</v>
      </c>
      <c r="O4" s="102" t="s">
        <v>505</v>
      </c>
      <c r="P4" s="230" t="s">
        <v>466</v>
      </c>
      <c r="Q4" s="102" t="s">
        <v>505</v>
      </c>
      <c r="R4" s="230" t="s">
        <v>466</v>
      </c>
    </row>
    <row r="5" spans="1:18" ht="12.75">
      <c r="A5" s="12" t="s">
        <v>1</v>
      </c>
      <c r="B5" s="13">
        <v>100</v>
      </c>
      <c r="C5" s="13" t="s">
        <v>2</v>
      </c>
      <c r="D5" s="95">
        <f>D6+D7</f>
        <v>4412500</v>
      </c>
      <c r="E5" s="95">
        <f>E6+E7</f>
        <v>0</v>
      </c>
      <c r="F5" s="95">
        <f>F6+F7</f>
        <v>4412500</v>
      </c>
      <c r="G5" s="204">
        <f>G6+G7</f>
        <v>0</v>
      </c>
      <c r="H5" s="14">
        <f>F5+G5</f>
        <v>4412500</v>
      </c>
      <c r="I5" s="204">
        <f>I6+I7</f>
        <v>0</v>
      </c>
      <c r="J5" s="203">
        <f>H5+I5</f>
        <v>4412500</v>
      </c>
      <c r="K5" s="210">
        <f>K6+K7</f>
        <v>0</v>
      </c>
      <c r="L5" s="260">
        <f>J5+K5</f>
        <v>4412500</v>
      </c>
      <c r="M5" s="210">
        <f>M6+M7</f>
        <v>0</v>
      </c>
      <c r="N5" s="260">
        <f>L5+M5</f>
        <v>4412500</v>
      </c>
      <c r="O5" s="210">
        <f>O6+O7</f>
        <v>0</v>
      </c>
      <c r="P5" s="260">
        <f>N5+O5</f>
        <v>4412500</v>
      </c>
      <c r="Q5" s="210">
        <f>Q6+Q7</f>
        <v>0</v>
      </c>
      <c r="R5" s="260">
        <f>P5+Q5</f>
        <v>4412500</v>
      </c>
    </row>
    <row r="6" spans="1:18" ht="12.75">
      <c r="A6" s="13">
        <v>41</v>
      </c>
      <c r="B6" s="13">
        <v>111003</v>
      </c>
      <c r="C6" s="13" t="s">
        <v>3</v>
      </c>
      <c r="D6" s="15">
        <v>3810000</v>
      </c>
      <c r="E6" s="15"/>
      <c r="F6" s="15">
        <f>D6+E6</f>
        <v>3810000</v>
      </c>
      <c r="G6" s="216">
        <v>0</v>
      </c>
      <c r="H6" s="15">
        <f aca="true" t="shared" si="0" ref="H6:H65">F6+G6</f>
        <v>3810000</v>
      </c>
      <c r="I6" s="216">
        <v>0</v>
      </c>
      <c r="J6" s="202">
        <f aca="true" t="shared" si="1" ref="J6:J65">H6+I6</f>
        <v>3810000</v>
      </c>
      <c r="K6" s="210">
        <v>0</v>
      </c>
      <c r="L6" s="260">
        <f aca="true" t="shared" si="2" ref="L6:L65">J6+K6</f>
        <v>3810000</v>
      </c>
      <c r="M6" s="210">
        <v>0</v>
      </c>
      <c r="N6" s="260">
        <f aca="true" t="shared" si="3" ref="N6:N65">L6+M6</f>
        <v>3810000</v>
      </c>
      <c r="O6" s="210">
        <v>0</v>
      </c>
      <c r="P6" s="260">
        <f aca="true" t="shared" si="4" ref="P6:P65">N6+O6</f>
        <v>3810000</v>
      </c>
      <c r="Q6" s="210">
        <v>0</v>
      </c>
      <c r="R6" s="260">
        <f aca="true" t="shared" si="5" ref="R6:R65">P6+Q6</f>
        <v>3810000</v>
      </c>
    </row>
    <row r="7" spans="1:18" ht="12.75">
      <c r="A7" s="16">
        <v>41</v>
      </c>
      <c r="B7" s="13">
        <v>121</v>
      </c>
      <c r="C7" s="13" t="s">
        <v>4</v>
      </c>
      <c r="D7" s="14">
        <f>SUM(D8:D10)</f>
        <v>602500</v>
      </c>
      <c r="E7" s="14">
        <f>SUM(E8:E10)</f>
        <v>0</v>
      </c>
      <c r="F7" s="14">
        <f>SUM(F8:F10)</f>
        <v>602500</v>
      </c>
      <c r="G7" s="204">
        <f>SUM(G8:G10)</f>
        <v>0</v>
      </c>
      <c r="H7" s="14">
        <f t="shared" si="0"/>
        <v>602500</v>
      </c>
      <c r="I7" s="204">
        <f>SUM(I8:I10)</f>
        <v>0</v>
      </c>
      <c r="J7" s="203">
        <f t="shared" si="1"/>
        <v>602500</v>
      </c>
      <c r="K7" s="210">
        <f>SUM(K8:K10)</f>
        <v>0</v>
      </c>
      <c r="L7" s="260">
        <f t="shared" si="2"/>
        <v>602500</v>
      </c>
      <c r="M7" s="210">
        <f>SUM(M8:M10)</f>
        <v>0</v>
      </c>
      <c r="N7" s="260">
        <f t="shared" si="3"/>
        <v>602500</v>
      </c>
      <c r="O7" s="210">
        <f>SUM(O8:O10)</f>
        <v>0</v>
      </c>
      <c r="P7" s="260">
        <f t="shared" si="4"/>
        <v>602500</v>
      </c>
      <c r="Q7" s="210">
        <f>SUM(Q8:Q10)</f>
        <v>0</v>
      </c>
      <c r="R7" s="260">
        <f t="shared" si="5"/>
        <v>602500</v>
      </c>
    </row>
    <row r="8" spans="1:18" ht="12.75">
      <c r="A8" s="16">
        <v>41</v>
      </c>
      <c r="B8" s="16">
        <v>121001</v>
      </c>
      <c r="C8" s="16" t="s">
        <v>5</v>
      </c>
      <c r="D8" s="15">
        <v>220000</v>
      </c>
      <c r="E8" s="15"/>
      <c r="F8" s="15">
        <f>D8+E8</f>
        <v>220000</v>
      </c>
      <c r="G8" s="216">
        <v>0</v>
      </c>
      <c r="H8" s="15">
        <f t="shared" si="0"/>
        <v>220000</v>
      </c>
      <c r="I8" s="216">
        <v>0</v>
      </c>
      <c r="J8" s="202">
        <f t="shared" si="1"/>
        <v>220000</v>
      </c>
      <c r="K8" s="210">
        <v>0</v>
      </c>
      <c r="L8" s="260">
        <f t="shared" si="2"/>
        <v>220000</v>
      </c>
      <c r="M8" s="210">
        <v>0</v>
      </c>
      <c r="N8" s="260">
        <f t="shared" si="3"/>
        <v>220000</v>
      </c>
      <c r="O8" s="210">
        <v>0</v>
      </c>
      <c r="P8" s="260">
        <f t="shared" si="4"/>
        <v>220000</v>
      </c>
      <c r="Q8" s="210">
        <v>0</v>
      </c>
      <c r="R8" s="260">
        <f t="shared" si="5"/>
        <v>220000</v>
      </c>
    </row>
    <row r="9" spans="1:18" ht="12.75">
      <c r="A9" s="16">
        <v>41</v>
      </c>
      <c r="B9" s="16">
        <v>121002</v>
      </c>
      <c r="C9" s="16" t="s">
        <v>6</v>
      </c>
      <c r="D9" s="15">
        <v>342000</v>
      </c>
      <c r="E9" s="15"/>
      <c r="F9" s="15">
        <f>D9+E9</f>
        <v>342000</v>
      </c>
      <c r="G9" s="216">
        <v>0</v>
      </c>
      <c r="H9" s="15">
        <f t="shared" si="0"/>
        <v>342000</v>
      </c>
      <c r="I9" s="216">
        <v>0</v>
      </c>
      <c r="J9" s="202">
        <f t="shared" si="1"/>
        <v>342000</v>
      </c>
      <c r="K9" s="210">
        <v>0</v>
      </c>
      <c r="L9" s="260">
        <f t="shared" si="2"/>
        <v>342000</v>
      </c>
      <c r="M9" s="210">
        <v>0</v>
      </c>
      <c r="N9" s="260">
        <f t="shared" si="3"/>
        <v>342000</v>
      </c>
      <c r="O9" s="210">
        <v>0</v>
      </c>
      <c r="P9" s="260">
        <f t="shared" si="4"/>
        <v>342000</v>
      </c>
      <c r="Q9" s="210">
        <v>0</v>
      </c>
      <c r="R9" s="260">
        <f t="shared" si="5"/>
        <v>342000</v>
      </c>
    </row>
    <row r="10" spans="1:18" ht="12.75">
      <c r="A10" s="16">
        <v>41</v>
      </c>
      <c r="B10" s="16">
        <v>121003</v>
      </c>
      <c r="C10" s="16" t="s">
        <v>7</v>
      </c>
      <c r="D10" s="15">
        <v>40500</v>
      </c>
      <c r="E10" s="15"/>
      <c r="F10" s="15">
        <f>D10+E10</f>
        <v>40500</v>
      </c>
      <c r="G10" s="216">
        <v>0</v>
      </c>
      <c r="H10" s="15">
        <f t="shared" si="0"/>
        <v>40500</v>
      </c>
      <c r="I10" s="216">
        <v>0</v>
      </c>
      <c r="J10" s="202">
        <f t="shared" si="1"/>
        <v>40500</v>
      </c>
      <c r="K10" s="210">
        <v>0</v>
      </c>
      <c r="L10" s="260">
        <f t="shared" si="2"/>
        <v>40500</v>
      </c>
      <c r="M10" s="210">
        <v>0</v>
      </c>
      <c r="N10" s="260">
        <f t="shared" si="3"/>
        <v>40500</v>
      </c>
      <c r="O10" s="210">
        <v>0</v>
      </c>
      <c r="P10" s="260">
        <f t="shared" si="4"/>
        <v>40500</v>
      </c>
      <c r="Q10" s="210">
        <v>0</v>
      </c>
      <c r="R10" s="260">
        <f t="shared" si="5"/>
        <v>40500</v>
      </c>
    </row>
    <row r="11" spans="1:18" ht="12.75">
      <c r="A11" s="16">
        <v>41</v>
      </c>
      <c r="B11" s="13">
        <v>133</v>
      </c>
      <c r="C11" s="13" t="s">
        <v>8</v>
      </c>
      <c r="D11" s="107">
        <f>SUM(D12:D19)</f>
        <v>746000</v>
      </c>
      <c r="E11" s="107">
        <f>SUM(E12:E19)</f>
        <v>0</v>
      </c>
      <c r="F11" s="107">
        <f>SUM(F12:F19)</f>
        <v>746000</v>
      </c>
      <c r="G11" s="204">
        <f>SUM(G12:G19)</f>
        <v>0</v>
      </c>
      <c r="H11" s="14">
        <f t="shared" si="0"/>
        <v>746000</v>
      </c>
      <c r="I11" s="204">
        <f>SUM(I12:I19)</f>
        <v>0</v>
      </c>
      <c r="J11" s="203">
        <f t="shared" si="1"/>
        <v>746000</v>
      </c>
      <c r="K11" s="210">
        <f>SUM(K12:K19)</f>
        <v>0</v>
      </c>
      <c r="L11" s="260">
        <f t="shared" si="2"/>
        <v>746000</v>
      </c>
      <c r="M11" s="210">
        <f>SUM(M12:M19)</f>
        <v>0</v>
      </c>
      <c r="N11" s="260">
        <f t="shared" si="3"/>
        <v>746000</v>
      </c>
      <c r="O11" s="210">
        <f>SUM(O12:O19)</f>
        <v>0</v>
      </c>
      <c r="P11" s="260">
        <f t="shared" si="4"/>
        <v>746000</v>
      </c>
      <c r="Q11" s="210">
        <f>SUM(Q12:Q19)</f>
        <v>0</v>
      </c>
      <c r="R11" s="260">
        <f t="shared" si="5"/>
        <v>746000</v>
      </c>
    </row>
    <row r="12" spans="1:18" ht="12.75">
      <c r="A12" s="16">
        <v>41</v>
      </c>
      <c r="B12" s="16">
        <v>133001</v>
      </c>
      <c r="C12" s="16" t="s">
        <v>9</v>
      </c>
      <c r="D12" s="15">
        <v>9000</v>
      </c>
      <c r="E12" s="15"/>
      <c r="F12" s="15">
        <f>D12+E12</f>
        <v>9000</v>
      </c>
      <c r="G12" s="216">
        <v>0</v>
      </c>
      <c r="H12" s="15">
        <f t="shared" si="0"/>
        <v>9000</v>
      </c>
      <c r="I12" s="216">
        <v>0</v>
      </c>
      <c r="J12" s="202">
        <f t="shared" si="1"/>
        <v>9000</v>
      </c>
      <c r="K12" s="210">
        <v>0</v>
      </c>
      <c r="L12" s="260">
        <f t="shared" si="2"/>
        <v>9000</v>
      </c>
      <c r="M12" s="210">
        <v>0</v>
      </c>
      <c r="N12" s="260">
        <f t="shared" si="3"/>
        <v>9000</v>
      </c>
      <c r="O12" s="210">
        <v>0</v>
      </c>
      <c r="P12" s="260">
        <f t="shared" si="4"/>
        <v>9000</v>
      </c>
      <c r="Q12" s="210">
        <v>0</v>
      </c>
      <c r="R12" s="260">
        <f t="shared" si="5"/>
        <v>9000</v>
      </c>
    </row>
    <row r="13" spans="1:18" ht="12.75">
      <c r="A13" s="16">
        <v>41</v>
      </c>
      <c r="B13" s="16">
        <v>133006</v>
      </c>
      <c r="C13" s="16" t="s">
        <v>10</v>
      </c>
      <c r="D13" s="15">
        <v>50000</v>
      </c>
      <c r="E13" s="15"/>
      <c r="F13" s="15">
        <f aca="true" t="shared" si="6" ref="F13:F19">D13+E13</f>
        <v>50000</v>
      </c>
      <c r="G13" s="216">
        <v>0</v>
      </c>
      <c r="H13" s="15">
        <f t="shared" si="0"/>
        <v>50000</v>
      </c>
      <c r="I13" s="216">
        <v>0</v>
      </c>
      <c r="J13" s="202">
        <f t="shared" si="1"/>
        <v>50000</v>
      </c>
      <c r="K13" s="210">
        <v>0</v>
      </c>
      <c r="L13" s="260">
        <f t="shared" si="2"/>
        <v>50000</v>
      </c>
      <c r="M13" s="210">
        <v>0</v>
      </c>
      <c r="N13" s="260">
        <f t="shared" si="3"/>
        <v>50000</v>
      </c>
      <c r="O13" s="210">
        <v>0</v>
      </c>
      <c r="P13" s="260">
        <f t="shared" si="4"/>
        <v>50000</v>
      </c>
      <c r="Q13" s="210">
        <v>0</v>
      </c>
      <c r="R13" s="260">
        <f t="shared" si="5"/>
        <v>50000</v>
      </c>
    </row>
    <row r="14" spans="1:18" ht="12.75">
      <c r="A14" s="16">
        <v>41</v>
      </c>
      <c r="B14" s="16">
        <v>133012</v>
      </c>
      <c r="C14" s="16" t="s">
        <v>11</v>
      </c>
      <c r="D14" s="15">
        <v>16000</v>
      </c>
      <c r="E14" s="15"/>
      <c r="F14" s="15">
        <f t="shared" si="6"/>
        <v>16000</v>
      </c>
      <c r="G14" s="216">
        <v>0</v>
      </c>
      <c r="H14" s="15">
        <f t="shared" si="0"/>
        <v>16000</v>
      </c>
      <c r="I14" s="216">
        <v>0</v>
      </c>
      <c r="J14" s="202">
        <f t="shared" si="1"/>
        <v>16000</v>
      </c>
      <c r="K14" s="210">
        <v>0</v>
      </c>
      <c r="L14" s="260">
        <f t="shared" si="2"/>
        <v>16000</v>
      </c>
      <c r="M14" s="210">
        <v>0</v>
      </c>
      <c r="N14" s="260">
        <f t="shared" si="3"/>
        <v>16000</v>
      </c>
      <c r="O14" s="210">
        <v>0</v>
      </c>
      <c r="P14" s="260">
        <f t="shared" si="4"/>
        <v>16000</v>
      </c>
      <c r="Q14" s="210">
        <v>0</v>
      </c>
      <c r="R14" s="260">
        <f t="shared" si="5"/>
        <v>16000</v>
      </c>
    </row>
    <row r="15" spans="1:18" ht="12.75">
      <c r="A15" s="16">
        <v>41</v>
      </c>
      <c r="B15" s="16">
        <v>133012</v>
      </c>
      <c r="C15" s="16" t="s">
        <v>390</v>
      </c>
      <c r="D15" s="15">
        <v>75000</v>
      </c>
      <c r="E15" s="15"/>
      <c r="F15" s="15">
        <f t="shared" si="6"/>
        <v>75000</v>
      </c>
      <c r="G15" s="216">
        <v>0</v>
      </c>
      <c r="H15" s="15">
        <f t="shared" si="0"/>
        <v>75000</v>
      </c>
      <c r="I15" s="216">
        <v>0</v>
      </c>
      <c r="J15" s="202">
        <f t="shared" si="1"/>
        <v>75000</v>
      </c>
      <c r="K15" s="210">
        <v>0</v>
      </c>
      <c r="L15" s="260">
        <f t="shared" si="2"/>
        <v>75000</v>
      </c>
      <c r="M15" s="210">
        <v>0</v>
      </c>
      <c r="N15" s="260">
        <f t="shared" si="3"/>
        <v>75000</v>
      </c>
      <c r="O15" s="210">
        <v>0</v>
      </c>
      <c r="P15" s="260">
        <f t="shared" si="4"/>
        <v>75000</v>
      </c>
      <c r="Q15" s="210">
        <v>0</v>
      </c>
      <c r="R15" s="260">
        <f t="shared" si="5"/>
        <v>75000</v>
      </c>
    </row>
    <row r="16" spans="1:18" ht="12.75">
      <c r="A16" s="16">
        <v>41</v>
      </c>
      <c r="B16" s="16">
        <v>133013</v>
      </c>
      <c r="C16" s="17" t="s">
        <v>12</v>
      </c>
      <c r="D16" s="15">
        <v>425000</v>
      </c>
      <c r="E16" s="15"/>
      <c r="F16" s="15">
        <f t="shared" si="6"/>
        <v>425000</v>
      </c>
      <c r="G16" s="216">
        <v>0</v>
      </c>
      <c r="H16" s="15">
        <f t="shared" si="0"/>
        <v>425000</v>
      </c>
      <c r="I16" s="216">
        <v>0</v>
      </c>
      <c r="J16" s="202">
        <f t="shared" si="1"/>
        <v>425000</v>
      </c>
      <c r="K16" s="210">
        <v>0</v>
      </c>
      <c r="L16" s="260">
        <f t="shared" si="2"/>
        <v>425000</v>
      </c>
      <c r="M16" s="210">
        <v>0</v>
      </c>
      <c r="N16" s="260">
        <f t="shared" si="3"/>
        <v>425000</v>
      </c>
      <c r="O16" s="210">
        <v>0</v>
      </c>
      <c r="P16" s="260">
        <f t="shared" si="4"/>
        <v>425000</v>
      </c>
      <c r="Q16" s="210">
        <v>0</v>
      </c>
      <c r="R16" s="260">
        <f t="shared" si="5"/>
        <v>425000</v>
      </c>
    </row>
    <row r="17" spans="1:18" ht="12.75">
      <c r="A17" s="16">
        <v>41</v>
      </c>
      <c r="B17" s="16">
        <v>133013</v>
      </c>
      <c r="C17" s="16" t="s">
        <v>13</v>
      </c>
      <c r="D17" s="15">
        <v>106000</v>
      </c>
      <c r="E17" s="15"/>
      <c r="F17" s="15">
        <f t="shared" si="6"/>
        <v>106000</v>
      </c>
      <c r="G17" s="216">
        <v>0</v>
      </c>
      <c r="H17" s="15">
        <f t="shared" si="0"/>
        <v>106000</v>
      </c>
      <c r="I17" s="216">
        <v>0</v>
      </c>
      <c r="J17" s="202">
        <f t="shared" si="1"/>
        <v>106000</v>
      </c>
      <c r="K17" s="210">
        <v>0</v>
      </c>
      <c r="L17" s="260">
        <f t="shared" si="2"/>
        <v>106000</v>
      </c>
      <c r="M17" s="210">
        <v>0</v>
      </c>
      <c r="N17" s="260">
        <f t="shared" si="3"/>
        <v>106000</v>
      </c>
      <c r="O17" s="210">
        <v>0</v>
      </c>
      <c r="P17" s="260">
        <f t="shared" si="4"/>
        <v>106000</v>
      </c>
      <c r="Q17" s="210">
        <v>0</v>
      </c>
      <c r="R17" s="260">
        <f t="shared" si="5"/>
        <v>106000</v>
      </c>
    </row>
    <row r="18" spans="1:18" ht="12.75">
      <c r="A18" s="16">
        <v>41</v>
      </c>
      <c r="B18" s="16">
        <v>133013</v>
      </c>
      <c r="C18" s="16" t="s">
        <v>381</v>
      </c>
      <c r="D18" s="15">
        <v>5000</v>
      </c>
      <c r="E18" s="15"/>
      <c r="F18" s="15">
        <f t="shared" si="6"/>
        <v>5000</v>
      </c>
      <c r="G18" s="216">
        <v>0</v>
      </c>
      <c r="H18" s="15">
        <f t="shared" si="0"/>
        <v>5000</v>
      </c>
      <c r="I18" s="216">
        <v>0</v>
      </c>
      <c r="J18" s="202">
        <f t="shared" si="1"/>
        <v>5000</v>
      </c>
      <c r="K18" s="210">
        <v>0</v>
      </c>
      <c r="L18" s="260">
        <f t="shared" si="2"/>
        <v>5000</v>
      </c>
      <c r="M18" s="210">
        <v>0</v>
      </c>
      <c r="N18" s="260">
        <f t="shared" si="3"/>
        <v>5000</v>
      </c>
      <c r="O18" s="210">
        <v>0</v>
      </c>
      <c r="P18" s="260">
        <f t="shared" si="4"/>
        <v>5000</v>
      </c>
      <c r="Q18" s="210">
        <v>0</v>
      </c>
      <c r="R18" s="260">
        <f t="shared" si="5"/>
        <v>5000</v>
      </c>
    </row>
    <row r="19" spans="1:18" ht="12.75">
      <c r="A19" s="13">
        <v>41</v>
      </c>
      <c r="B19" s="13" t="s">
        <v>432</v>
      </c>
      <c r="C19" s="13" t="s">
        <v>392</v>
      </c>
      <c r="D19" s="15">
        <v>60000</v>
      </c>
      <c r="E19" s="14"/>
      <c r="F19" s="15">
        <f t="shared" si="6"/>
        <v>60000</v>
      </c>
      <c r="G19" s="216">
        <v>0</v>
      </c>
      <c r="H19" s="15">
        <f t="shared" si="0"/>
        <v>60000</v>
      </c>
      <c r="I19" s="216">
        <v>0</v>
      </c>
      <c r="J19" s="202">
        <f t="shared" si="1"/>
        <v>60000</v>
      </c>
      <c r="K19" s="210">
        <v>0</v>
      </c>
      <c r="L19" s="260">
        <f t="shared" si="2"/>
        <v>60000</v>
      </c>
      <c r="M19" s="210">
        <v>0</v>
      </c>
      <c r="N19" s="260">
        <f t="shared" si="3"/>
        <v>60000</v>
      </c>
      <c r="O19" s="210">
        <v>0</v>
      </c>
      <c r="P19" s="260">
        <f t="shared" si="4"/>
        <v>60000</v>
      </c>
      <c r="Q19" s="210">
        <v>0</v>
      </c>
      <c r="R19" s="260">
        <f t="shared" si="5"/>
        <v>60000</v>
      </c>
    </row>
    <row r="20" spans="1:18" ht="12.75">
      <c r="A20" s="13">
        <v>41</v>
      </c>
      <c r="B20" s="13" t="s">
        <v>14</v>
      </c>
      <c r="C20" s="13" t="s">
        <v>15</v>
      </c>
      <c r="D20" s="14">
        <f>SUM(D21:D25)</f>
        <v>176960</v>
      </c>
      <c r="E20" s="14">
        <f>SUM(E21:E25)</f>
        <v>0</v>
      </c>
      <c r="F20" s="14">
        <f>SUM(F21:F25)</f>
        <v>176960</v>
      </c>
      <c r="G20" s="216">
        <f>SUM(G21:G25)</f>
        <v>0</v>
      </c>
      <c r="H20" s="14">
        <f t="shared" si="0"/>
        <v>176960</v>
      </c>
      <c r="I20" s="216">
        <f>SUM(I21:I25)</f>
        <v>0</v>
      </c>
      <c r="J20" s="203">
        <f t="shared" si="1"/>
        <v>176960</v>
      </c>
      <c r="K20" s="14">
        <f>SUM(K21:K25)</f>
        <v>-26160</v>
      </c>
      <c r="L20" s="261">
        <f t="shared" si="2"/>
        <v>150800</v>
      </c>
      <c r="M20" s="14">
        <f>SUM(M21:M25)</f>
        <v>0</v>
      </c>
      <c r="N20" s="261">
        <f t="shared" si="3"/>
        <v>150800</v>
      </c>
      <c r="O20" s="14">
        <f>SUM(O21:O25)</f>
        <v>0</v>
      </c>
      <c r="P20" s="261">
        <f t="shared" si="4"/>
        <v>150800</v>
      </c>
      <c r="Q20" s="14">
        <f>SUM(Q21:Q25)</f>
        <v>0</v>
      </c>
      <c r="R20" s="261">
        <f t="shared" si="5"/>
        <v>150800</v>
      </c>
    </row>
    <row r="21" spans="1:18" ht="12.75">
      <c r="A21" s="13"/>
      <c r="B21" s="16">
        <v>211003</v>
      </c>
      <c r="C21" s="16" t="s">
        <v>16</v>
      </c>
      <c r="D21" s="15"/>
      <c r="E21" s="15"/>
      <c r="F21" s="15">
        <f>D21+E21</f>
        <v>0</v>
      </c>
      <c r="G21" s="216">
        <v>0</v>
      </c>
      <c r="H21" s="14">
        <f t="shared" si="0"/>
        <v>0</v>
      </c>
      <c r="I21" s="216">
        <v>0</v>
      </c>
      <c r="J21" s="203">
        <f t="shared" si="1"/>
        <v>0</v>
      </c>
      <c r="K21" s="15">
        <v>0</v>
      </c>
      <c r="L21" s="260">
        <f t="shared" si="2"/>
        <v>0</v>
      </c>
      <c r="M21" s="15">
        <v>0</v>
      </c>
      <c r="N21" s="260">
        <f t="shared" si="3"/>
        <v>0</v>
      </c>
      <c r="O21" s="15">
        <v>0</v>
      </c>
      <c r="P21" s="260">
        <f t="shared" si="4"/>
        <v>0</v>
      </c>
      <c r="Q21" s="15">
        <v>0</v>
      </c>
      <c r="R21" s="260">
        <f t="shared" si="5"/>
        <v>0</v>
      </c>
    </row>
    <row r="22" spans="1:18" ht="12.75">
      <c r="A22" s="16">
        <v>41</v>
      </c>
      <c r="B22" s="16">
        <v>212002</v>
      </c>
      <c r="C22" s="16" t="s">
        <v>433</v>
      </c>
      <c r="D22" s="15">
        <v>85000</v>
      </c>
      <c r="E22" s="15"/>
      <c r="F22" s="15">
        <f>D22+E22</f>
        <v>85000</v>
      </c>
      <c r="G22" s="216">
        <v>0</v>
      </c>
      <c r="H22" s="15">
        <f t="shared" si="0"/>
        <v>85000</v>
      </c>
      <c r="I22" s="216">
        <v>0</v>
      </c>
      <c r="J22" s="202">
        <f t="shared" si="1"/>
        <v>85000</v>
      </c>
      <c r="K22" s="15">
        <v>0</v>
      </c>
      <c r="L22" s="260">
        <f t="shared" si="2"/>
        <v>85000</v>
      </c>
      <c r="M22" s="15">
        <v>0</v>
      </c>
      <c r="N22" s="260">
        <f t="shared" si="3"/>
        <v>85000</v>
      </c>
      <c r="O22" s="15">
        <v>0</v>
      </c>
      <c r="P22" s="260">
        <f t="shared" si="4"/>
        <v>85000</v>
      </c>
      <c r="Q22" s="15">
        <v>0</v>
      </c>
      <c r="R22" s="260">
        <f t="shared" si="5"/>
        <v>85000</v>
      </c>
    </row>
    <row r="23" spans="1:18" ht="12.75">
      <c r="A23" s="16">
        <v>41</v>
      </c>
      <c r="B23" s="16">
        <v>212002</v>
      </c>
      <c r="C23" s="16" t="s">
        <v>17</v>
      </c>
      <c r="D23" s="15">
        <v>12000</v>
      </c>
      <c r="E23" s="15"/>
      <c r="F23" s="15">
        <f>D23+E23</f>
        <v>12000</v>
      </c>
      <c r="G23" s="216">
        <v>0</v>
      </c>
      <c r="H23" s="15">
        <f t="shared" si="0"/>
        <v>12000</v>
      </c>
      <c r="I23" s="216">
        <v>0</v>
      </c>
      <c r="J23" s="202">
        <f t="shared" si="1"/>
        <v>12000</v>
      </c>
      <c r="K23" s="15">
        <v>0</v>
      </c>
      <c r="L23" s="260">
        <f t="shared" si="2"/>
        <v>12000</v>
      </c>
      <c r="M23" s="15">
        <v>0</v>
      </c>
      <c r="N23" s="260">
        <f t="shared" si="3"/>
        <v>12000</v>
      </c>
      <c r="O23" s="15">
        <v>0</v>
      </c>
      <c r="P23" s="260">
        <f t="shared" si="4"/>
        <v>12000</v>
      </c>
      <c r="Q23" s="15">
        <v>0</v>
      </c>
      <c r="R23" s="260">
        <f t="shared" si="5"/>
        <v>12000</v>
      </c>
    </row>
    <row r="24" spans="1:18" ht="12.75">
      <c r="A24" s="16">
        <v>41</v>
      </c>
      <c r="B24" s="16">
        <v>212003</v>
      </c>
      <c r="C24" s="16" t="s">
        <v>18</v>
      </c>
      <c r="D24" s="15">
        <f>45500+26160</f>
        <v>71660</v>
      </c>
      <c r="E24" s="15"/>
      <c r="F24" s="15">
        <f>D24+E24</f>
        <v>71660</v>
      </c>
      <c r="G24" s="216">
        <v>0</v>
      </c>
      <c r="H24" s="15">
        <f t="shared" si="0"/>
        <v>71660</v>
      </c>
      <c r="I24" s="216">
        <v>0</v>
      </c>
      <c r="J24" s="202">
        <f t="shared" si="1"/>
        <v>71660</v>
      </c>
      <c r="K24" s="15">
        <v>-26160</v>
      </c>
      <c r="L24" s="260">
        <f t="shared" si="2"/>
        <v>45500</v>
      </c>
      <c r="M24" s="15">
        <v>0</v>
      </c>
      <c r="N24" s="260">
        <f t="shared" si="3"/>
        <v>45500</v>
      </c>
      <c r="O24" s="15">
        <v>0</v>
      </c>
      <c r="P24" s="260">
        <f t="shared" si="4"/>
        <v>45500</v>
      </c>
      <c r="Q24" s="15">
        <v>0</v>
      </c>
      <c r="R24" s="260">
        <f t="shared" si="5"/>
        <v>45500</v>
      </c>
    </row>
    <row r="25" spans="1:18" ht="12.75">
      <c r="A25" s="16">
        <v>41</v>
      </c>
      <c r="B25" s="16">
        <v>212003</v>
      </c>
      <c r="C25" s="16" t="s">
        <v>19</v>
      </c>
      <c r="D25" s="15">
        <v>8300</v>
      </c>
      <c r="E25" s="15"/>
      <c r="F25" s="15">
        <f>D25+E25</f>
        <v>8300</v>
      </c>
      <c r="G25" s="216">
        <v>0</v>
      </c>
      <c r="H25" s="15">
        <f t="shared" si="0"/>
        <v>8300</v>
      </c>
      <c r="I25" s="216">
        <v>0</v>
      </c>
      <c r="J25" s="202">
        <f t="shared" si="1"/>
        <v>8300</v>
      </c>
      <c r="K25" s="15">
        <v>0</v>
      </c>
      <c r="L25" s="260">
        <f t="shared" si="2"/>
        <v>8300</v>
      </c>
      <c r="M25" s="15">
        <v>0</v>
      </c>
      <c r="N25" s="260">
        <f t="shared" si="3"/>
        <v>8300</v>
      </c>
      <c r="O25" s="15">
        <v>0</v>
      </c>
      <c r="P25" s="260">
        <f t="shared" si="4"/>
        <v>8300</v>
      </c>
      <c r="Q25" s="15">
        <v>0</v>
      </c>
      <c r="R25" s="260">
        <f t="shared" si="5"/>
        <v>8300</v>
      </c>
    </row>
    <row r="26" spans="1:18" ht="12.75">
      <c r="A26" s="13">
        <v>41</v>
      </c>
      <c r="B26" s="13" t="s">
        <v>20</v>
      </c>
      <c r="C26" s="13" t="s">
        <v>21</v>
      </c>
      <c r="D26" s="14">
        <f>SUM(D27:D29)</f>
        <v>98500</v>
      </c>
      <c r="E26" s="14">
        <f>SUM(E27:E29)</f>
        <v>0</v>
      </c>
      <c r="F26" s="14">
        <f>SUM(F27:F29)</f>
        <v>98500</v>
      </c>
      <c r="G26" s="204">
        <f>SUM(G27:G29)</f>
        <v>0</v>
      </c>
      <c r="H26" s="14">
        <f t="shared" si="0"/>
        <v>98500</v>
      </c>
      <c r="I26" s="204">
        <f>SUM(I27:I29)</f>
        <v>0</v>
      </c>
      <c r="J26" s="203">
        <f t="shared" si="1"/>
        <v>98500</v>
      </c>
      <c r="K26" s="14">
        <f>SUM(K27:K29)</f>
        <v>0</v>
      </c>
      <c r="L26" s="261">
        <f t="shared" si="2"/>
        <v>98500</v>
      </c>
      <c r="M26" s="14">
        <f>SUM(M27:M29)</f>
        <v>0</v>
      </c>
      <c r="N26" s="261">
        <f t="shared" si="3"/>
        <v>98500</v>
      </c>
      <c r="O26" s="14">
        <f>SUM(O27:O29)</f>
        <v>0</v>
      </c>
      <c r="P26" s="261">
        <f t="shared" si="4"/>
        <v>98500</v>
      </c>
      <c r="Q26" s="14">
        <f>SUM(Q27:Q29)</f>
        <v>0</v>
      </c>
      <c r="R26" s="261">
        <f t="shared" si="5"/>
        <v>98500</v>
      </c>
    </row>
    <row r="27" spans="1:18" ht="12.75">
      <c r="A27" s="16">
        <v>41</v>
      </c>
      <c r="B27" s="18">
        <v>221004</v>
      </c>
      <c r="C27" s="16" t="s">
        <v>22</v>
      </c>
      <c r="D27" s="15">
        <v>85000</v>
      </c>
      <c r="E27" s="15"/>
      <c r="F27" s="15">
        <f>D27+E27</f>
        <v>85000</v>
      </c>
      <c r="G27" s="216">
        <v>0</v>
      </c>
      <c r="H27" s="15">
        <f t="shared" si="0"/>
        <v>85000</v>
      </c>
      <c r="I27" s="216">
        <v>0</v>
      </c>
      <c r="J27" s="202">
        <f t="shared" si="1"/>
        <v>85000</v>
      </c>
      <c r="K27" s="15">
        <v>0</v>
      </c>
      <c r="L27" s="260">
        <f t="shared" si="2"/>
        <v>85000</v>
      </c>
      <c r="M27" s="15">
        <v>0</v>
      </c>
      <c r="N27" s="260">
        <f t="shared" si="3"/>
        <v>85000</v>
      </c>
      <c r="O27" s="15">
        <v>0</v>
      </c>
      <c r="P27" s="260">
        <f t="shared" si="4"/>
        <v>85000</v>
      </c>
      <c r="Q27" s="15">
        <v>0</v>
      </c>
      <c r="R27" s="260">
        <f t="shared" si="5"/>
        <v>85000</v>
      </c>
    </row>
    <row r="28" spans="1:18" ht="12.75">
      <c r="A28" s="16">
        <v>41</v>
      </c>
      <c r="B28" s="16">
        <v>222003</v>
      </c>
      <c r="C28" s="16" t="s">
        <v>23</v>
      </c>
      <c r="D28" s="15">
        <v>10000</v>
      </c>
      <c r="E28" s="15"/>
      <c r="F28" s="15">
        <f>D28+E28</f>
        <v>10000</v>
      </c>
      <c r="G28" s="216">
        <v>0</v>
      </c>
      <c r="H28" s="15">
        <f t="shared" si="0"/>
        <v>10000</v>
      </c>
      <c r="I28" s="216">
        <v>0</v>
      </c>
      <c r="J28" s="202">
        <f t="shared" si="1"/>
        <v>10000</v>
      </c>
      <c r="K28" s="15">
        <v>0</v>
      </c>
      <c r="L28" s="260">
        <f t="shared" si="2"/>
        <v>10000</v>
      </c>
      <c r="M28" s="15">
        <v>0</v>
      </c>
      <c r="N28" s="260">
        <f t="shared" si="3"/>
        <v>10000</v>
      </c>
      <c r="O28" s="15">
        <v>0</v>
      </c>
      <c r="P28" s="260">
        <f t="shared" si="4"/>
        <v>10000</v>
      </c>
      <c r="Q28" s="15">
        <v>0</v>
      </c>
      <c r="R28" s="260">
        <f t="shared" si="5"/>
        <v>10000</v>
      </c>
    </row>
    <row r="29" spans="1:18" ht="12.75">
      <c r="A29" s="16">
        <v>41</v>
      </c>
      <c r="B29" s="16">
        <v>229005</v>
      </c>
      <c r="C29" s="16" t="s">
        <v>24</v>
      </c>
      <c r="D29" s="15">
        <v>3500</v>
      </c>
      <c r="E29" s="15"/>
      <c r="F29" s="15">
        <f>D29+E29</f>
        <v>3500</v>
      </c>
      <c r="G29" s="216">
        <v>0</v>
      </c>
      <c r="H29" s="15">
        <f t="shared" si="0"/>
        <v>3500</v>
      </c>
      <c r="I29" s="216">
        <v>0</v>
      </c>
      <c r="J29" s="202">
        <f t="shared" si="1"/>
        <v>3500</v>
      </c>
      <c r="K29" s="210">
        <v>0</v>
      </c>
      <c r="L29" s="260">
        <f t="shared" si="2"/>
        <v>3500</v>
      </c>
      <c r="M29" s="210">
        <v>0</v>
      </c>
      <c r="N29" s="260">
        <f t="shared" si="3"/>
        <v>3500</v>
      </c>
      <c r="O29" s="210">
        <v>0</v>
      </c>
      <c r="P29" s="260">
        <f t="shared" si="4"/>
        <v>3500</v>
      </c>
      <c r="Q29" s="210">
        <v>0</v>
      </c>
      <c r="R29" s="260">
        <f t="shared" si="5"/>
        <v>3500</v>
      </c>
    </row>
    <row r="30" spans="1:18" ht="12.75">
      <c r="A30" s="16">
        <v>41</v>
      </c>
      <c r="B30" s="13">
        <v>223</v>
      </c>
      <c r="C30" s="13" t="s">
        <v>25</v>
      </c>
      <c r="D30" s="107">
        <f>SUM(D31:D34)</f>
        <v>17500</v>
      </c>
      <c r="E30" s="107">
        <f>SUM(E31:E34)</f>
        <v>28900</v>
      </c>
      <c r="F30" s="107">
        <f>SUM(F31:F34)</f>
        <v>46400</v>
      </c>
      <c r="G30" s="204">
        <f>SUM(G31:G34)</f>
        <v>0</v>
      </c>
      <c r="H30" s="14">
        <f t="shared" si="0"/>
        <v>46400</v>
      </c>
      <c r="I30" s="204">
        <f>SUM(I31:I34)</f>
        <v>0</v>
      </c>
      <c r="J30" s="203">
        <f t="shared" si="1"/>
        <v>46400</v>
      </c>
      <c r="K30" s="219">
        <f>SUM(K31:K34)</f>
        <v>0</v>
      </c>
      <c r="L30" s="260">
        <f t="shared" si="2"/>
        <v>46400</v>
      </c>
      <c r="M30" s="219">
        <f>SUM(M31:M34)</f>
        <v>0</v>
      </c>
      <c r="N30" s="260">
        <f t="shared" si="3"/>
        <v>46400</v>
      </c>
      <c r="O30" s="219">
        <f>SUM(O31:O34)</f>
        <v>0</v>
      </c>
      <c r="P30" s="260">
        <f t="shared" si="4"/>
        <v>46400</v>
      </c>
      <c r="Q30" s="219">
        <f>SUM(Q31:Q34)</f>
        <v>0</v>
      </c>
      <c r="R30" s="260">
        <f t="shared" si="5"/>
        <v>46400</v>
      </c>
    </row>
    <row r="31" spans="1:18" ht="12.75">
      <c r="A31" s="16">
        <v>41</v>
      </c>
      <c r="B31" s="16">
        <v>223001</v>
      </c>
      <c r="C31" s="16" t="s">
        <v>26</v>
      </c>
      <c r="D31" s="15">
        <v>15000</v>
      </c>
      <c r="E31" s="15"/>
      <c r="F31" s="15">
        <f>D31+E31</f>
        <v>15000</v>
      </c>
      <c r="G31" s="216">
        <v>0</v>
      </c>
      <c r="H31" s="15">
        <f t="shared" si="0"/>
        <v>15000</v>
      </c>
      <c r="I31" s="216">
        <v>0</v>
      </c>
      <c r="J31" s="202">
        <f t="shared" si="1"/>
        <v>15000</v>
      </c>
      <c r="K31" s="210">
        <v>0</v>
      </c>
      <c r="L31" s="260">
        <f t="shared" si="2"/>
        <v>15000</v>
      </c>
      <c r="M31" s="210">
        <v>0</v>
      </c>
      <c r="N31" s="260">
        <f t="shared" si="3"/>
        <v>15000</v>
      </c>
      <c r="O31" s="210">
        <v>0</v>
      </c>
      <c r="P31" s="260">
        <f t="shared" si="4"/>
        <v>15000</v>
      </c>
      <c r="Q31" s="210">
        <v>0</v>
      </c>
      <c r="R31" s="260">
        <f t="shared" si="5"/>
        <v>15000</v>
      </c>
    </row>
    <row r="32" spans="1:18" ht="12.75">
      <c r="A32" s="16">
        <v>41</v>
      </c>
      <c r="B32" s="16">
        <v>223004</v>
      </c>
      <c r="C32" s="16" t="s">
        <v>27</v>
      </c>
      <c r="D32" s="15">
        <v>2500</v>
      </c>
      <c r="E32" s="15"/>
      <c r="F32" s="15">
        <f>D32+E32</f>
        <v>2500</v>
      </c>
      <c r="G32" s="216">
        <v>0</v>
      </c>
      <c r="H32" s="15">
        <f t="shared" si="0"/>
        <v>2500</v>
      </c>
      <c r="I32" s="216">
        <v>0</v>
      </c>
      <c r="J32" s="202">
        <f t="shared" si="1"/>
        <v>2500</v>
      </c>
      <c r="K32" s="210">
        <v>0</v>
      </c>
      <c r="L32" s="260">
        <f t="shared" si="2"/>
        <v>2500</v>
      </c>
      <c r="M32" s="210">
        <v>0</v>
      </c>
      <c r="N32" s="260">
        <f t="shared" si="3"/>
        <v>2500</v>
      </c>
      <c r="O32" s="210">
        <v>0</v>
      </c>
      <c r="P32" s="260">
        <f t="shared" si="4"/>
        <v>2500</v>
      </c>
      <c r="Q32" s="210">
        <v>0</v>
      </c>
      <c r="R32" s="260">
        <f t="shared" si="5"/>
        <v>2500</v>
      </c>
    </row>
    <row r="33" spans="1:18" ht="12.75">
      <c r="A33" s="16">
        <v>41</v>
      </c>
      <c r="B33" s="16">
        <v>223001</v>
      </c>
      <c r="C33" s="16" t="s">
        <v>468</v>
      </c>
      <c r="D33" s="15"/>
      <c r="E33" s="15">
        <v>28900</v>
      </c>
      <c r="F33" s="15">
        <f>D33+E33</f>
        <v>28900</v>
      </c>
      <c r="G33" s="216">
        <v>0</v>
      </c>
      <c r="H33" s="15">
        <f t="shared" si="0"/>
        <v>28900</v>
      </c>
      <c r="I33" s="216">
        <v>0</v>
      </c>
      <c r="J33" s="202">
        <f t="shared" si="1"/>
        <v>28900</v>
      </c>
      <c r="K33" s="210">
        <v>0</v>
      </c>
      <c r="L33" s="260">
        <f t="shared" si="2"/>
        <v>28900</v>
      </c>
      <c r="M33" s="210">
        <v>0</v>
      </c>
      <c r="N33" s="260">
        <f t="shared" si="3"/>
        <v>28900</v>
      </c>
      <c r="O33" s="210">
        <v>0</v>
      </c>
      <c r="P33" s="260">
        <f t="shared" si="4"/>
        <v>28900</v>
      </c>
      <c r="Q33" s="210">
        <v>0</v>
      </c>
      <c r="R33" s="260">
        <f t="shared" si="5"/>
        <v>28900</v>
      </c>
    </row>
    <row r="34" spans="1:18" ht="12.75">
      <c r="A34" s="16">
        <v>41</v>
      </c>
      <c r="B34" s="16">
        <v>223</v>
      </c>
      <c r="C34" s="16" t="s">
        <v>363</v>
      </c>
      <c r="D34" s="15">
        <v>0</v>
      </c>
      <c r="E34" s="15"/>
      <c r="F34" s="15">
        <f>D34+E34</f>
        <v>0</v>
      </c>
      <c r="G34" s="216">
        <v>0</v>
      </c>
      <c r="H34" s="14">
        <f t="shared" si="0"/>
        <v>0</v>
      </c>
      <c r="I34" s="216">
        <v>0</v>
      </c>
      <c r="J34" s="202">
        <f t="shared" si="1"/>
        <v>0</v>
      </c>
      <c r="K34" s="210">
        <v>0</v>
      </c>
      <c r="L34" s="260">
        <f t="shared" si="2"/>
        <v>0</v>
      </c>
      <c r="M34" s="210">
        <v>0</v>
      </c>
      <c r="N34" s="260">
        <f t="shared" si="3"/>
        <v>0</v>
      </c>
      <c r="O34" s="210">
        <v>0</v>
      </c>
      <c r="P34" s="260">
        <f t="shared" si="4"/>
        <v>0</v>
      </c>
      <c r="Q34" s="210">
        <v>0</v>
      </c>
      <c r="R34" s="260">
        <f t="shared" si="5"/>
        <v>0</v>
      </c>
    </row>
    <row r="35" spans="1:18" ht="12.75">
      <c r="A35" s="13">
        <v>41</v>
      </c>
      <c r="B35" s="13">
        <v>240</v>
      </c>
      <c r="C35" s="13" t="s">
        <v>28</v>
      </c>
      <c r="D35" s="14">
        <f>SUM(D36:D36)</f>
        <v>2500</v>
      </c>
      <c r="E35" s="14">
        <f>SUM(E36:E36)</f>
        <v>0</v>
      </c>
      <c r="F35" s="14">
        <f>SUM(F36:F36)</f>
        <v>2500</v>
      </c>
      <c r="G35" s="204">
        <f>SUM(G36:G41)</f>
        <v>0</v>
      </c>
      <c r="H35" s="14">
        <f t="shared" si="0"/>
        <v>2500</v>
      </c>
      <c r="I35" s="204">
        <f>SUM(I36:I41)</f>
        <v>0</v>
      </c>
      <c r="J35" s="203">
        <f t="shared" si="1"/>
        <v>2500</v>
      </c>
      <c r="K35" s="210">
        <f>SUM(K36:K41)</f>
        <v>0</v>
      </c>
      <c r="L35" s="260">
        <f t="shared" si="2"/>
        <v>2500</v>
      </c>
      <c r="M35" s="210">
        <f>SUM(M36:M41)</f>
        <v>0</v>
      </c>
      <c r="N35" s="260">
        <f t="shared" si="3"/>
        <v>2500</v>
      </c>
      <c r="O35" s="210">
        <f>SUM(O36:O41)</f>
        <v>0</v>
      </c>
      <c r="P35" s="260">
        <f t="shared" si="4"/>
        <v>2500</v>
      </c>
      <c r="Q35" s="210">
        <f>SUM(Q36:Q41)</f>
        <v>0</v>
      </c>
      <c r="R35" s="260">
        <f t="shared" si="5"/>
        <v>2500</v>
      </c>
    </row>
    <row r="36" spans="1:18" ht="12.75">
      <c r="A36" s="16">
        <v>41</v>
      </c>
      <c r="B36" s="16">
        <v>243</v>
      </c>
      <c r="C36" s="16" t="s">
        <v>451</v>
      </c>
      <c r="D36" s="15">
        <v>2500</v>
      </c>
      <c r="E36" s="15"/>
      <c r="F36" s="15">
        <f aca="true" t="shared" si="7" ref="F36:F41">D36+E36</f>
        <v>2500</v>
      </c>
      <c r="G36" s="216">
        <v>0</v>
      </c>
      <c r="H36" s="15">
        <f t="shared" si="0"/>
        <v>2500</v>
      </c>
      <c r="I36" s="216">
        <v>0</v>
      </c>
      <c r="J36" s="202">
        <f t="shared" si="1"/>
        <v>2500</v>
      </c>
      <c r="K36" s="210">
        <v>0</v>
      </c>
      <c r="L36" s="260">
        <f t="shared" si="2"/>
        <v>2500</v>
      </c>
      <c r="M36" s="210">
        <v>0</v>
      </c>
      <c r="N36" s="260">
        <f t="shared" si="3"/>
        <v>2500</v>
      </c>
      <c r="O36" s="210">
        <v>0</v>
      </c>
      <c r="P36" s="260">
        <f t="shared" si="4"/>
        <v>2500</v>
      </c>
      <c r="Q36" s="210">
        <v>0</v>
      </c>
      <c r="R36" s="260">
        <f t="shared" si="5"/>
        <v>2500</v>
      </c>
    </row>
    <row r="37" spans="1:18" ht="12.75">
      <c r="A37" s="13">
        <v>41</v>
      </c>
      <c r="B37" s="13">
        <v>290</v>
      </c>
      <c r="C37" s="13" t="s">
        <v>29</v>
      </c>
      <c r="D37" s="14">
        <f>SUM(D38:D41)</f>
        <v>7500</v>
      </c>
      <c r="E37" s="14">
        <f>SUM(E38:E41)</f>
        <v>0</v>
      </c>
      <c r="F37" s="15">
        <f t="shared" si="7"/>
        <v>7500</v>
      </c>
      <c r="G37" s="216">
        <v>0</v>
      </c>
      <c r="H37" s="15">
        <f t="shared" si="0"/>
        <v>7500</v>
      </c>
      <c r="I37" s="216">
        <v>0</v>
      </c>
      <c r="J37" s="202">
        <f t="shared" si="1"/>
        <v>7500</v>
      </c>
      <c r="K37" s="210">
        <v>0</v>
      </c>
      <c r="L37" s="260">
        <f t="shared" si="2"/>
        <v>7500</v>
      </c>
      <c r="M37" s="210">
        <v>0</v>
      </c>
      <c r="N37" s="260">
        <f t="shared" si="3"/>
        <v>7500</v>
      </c>
      <c r="O37" s="210">
        <v>0</v>
      </c>
      <c r="P37" s="260">
        <f t="shared" si="4"/>
        <v>7500</v>
      </c>
      <c r="Q37" s="210">
        <v>0</v>
      </c>
      <c r="R37" s="260">
        <f t="shared" si="5"/>
        <v>7500</v>
      </c>
    </row>
    <row r="38" spans="1:18" ht="12.75">
      <c r="A38" s="16">
        <v>41</v>
      </c>
      <c r="B38" s="16">
        <v>292006</v>
      </c>
      <c r="C38" s="16" t="s">
        <v>30</v>
      </c>
      <c r="D38" s="15">
        <v>0</v>
      </c>
      <c r="E38" s="15"/>
      <c r="F38" s="15">
        <f t="shared" si="7"/>
        <v>0</v>
      </c>
      <c r="G38" s="216">
        <v>0</v>
      </c>
      <c r="H38" s="15">
        <f t="shared" si="0"/>
        <v>0</v>
      </c>
      <c r="I38" s="216">
        <v>0</v>
      </c>
      <c r="J38" s="202">
        <f t="shared" si="1"/>
        <v>0</v>
      </c>
      <c r="K38" s="210">
        <v>0</v>
      </c>
      <c r="L38" s="260">
        <f t="shared" si="2"/>
        <v>0</v>
      </c>
      <c r="M38" s="210">
        <v>0</v>
      </c>
      <c r="N38" s="260">
        <f t="shared" si="3"/>
        <v>0</v>
      </c>
      <c r="O38" s="210">
        <v>0</v>
      </c>
      <c r="P38" s="260">
        <f t="shared" si="4"/>
        <v>0</v>
      </c>
      <c r="Q38" s="210">
        <v>0</v>
      </c>
      <c r="R38" s="260">
        <f t="shared" si="5"/>
        <v>0</v>
      </c>
    </row>
    <row r="39" spans="1:18" ht="12.75">
      <c r="A39" s="16">
        <v>41</v>
      </c>
      <c r="B39" s="16">
        <v>292008</v>
      </c>
      <c r="C39" s="16" t="s">
        <v>31</v>
      </c>
      <c r="D39" s="15">
        <v>2500</v>
      </c>
      <c r="E39" s="15"/>
      <c r="F39" s="15">
        <f t="shared" si="7"/>
        <v>2500</v>
      </c>
      <c r="G39" s="216">
        <v>0</v>
      </c>
      <c r="H39" s="15">
        <f t="shared" si="0"/>
        <v>2500</v>
      </c>
      <c r="I39" s="216">
        <v>0</v>
      </c>
      <c r="J39" s="202">
        <f t="shared" si="1"/>
        <v>2500</v>
      </c>
      <c r="K39" s="210">
        <v>0</v>
      </c>
      <c r="L39" s="260">
        <f t="shared" si="2"/>
        <v>2500</v>
      </c>
      <c r="M39" s="210">
        <v>0</v>
      </c>
      <c r="N39" s="260">
        <f t="shared" si="3"/>
        <v>2500</v>
      </c>
      <c r="O39" s="210">
        <v>0</v>
      </c>
      <c r="P39" s="260">
        <f t="shared" si="4"/>
        <v>2500</v>
      </c>
      <c r="Q39" s="210">
        <v>0</v>
      </c>
      <c r="R39" s="260">
        <f t="shared" si="5"/>
        <v>2500</v>
      </c>
    </row>
    <row r="40" spans="1:18" ht="12.75">
      <c r="A40" s="16">
        <v>41</v>
      </c>
      <c r="B40" s="16">
        <v>292017</v>
      </c>
      <c r="C40" s="16" t="s">
        <v>320</v>
      </c>
      <c r="D40" s="15">
        <v>5000</v>
      </c>
      <c r="E40" s="15"/>
      <c r="F40" s="15">
        <f t="shared" si="7"/>
        <v>5000</v>
      </c>
      <c r="G40" s="216">
        <v>0</v>
      </c>
      <c r="H40" s="15">
        <f t="shared" si="0"/>
        <v>5000</v>
      </c>
      <c r="I40" s="216">
        <v>0</v>
      </c>
      <c r="J40" s="202">
        <f t="shared" si="1"/>
        <v>5000</v>
      </c>
      <c r="K40" s="210">
        <v>0</v>
      </c>
      <c r="L40" s="260">
        <f t="shared" si="2"/>
        <v>5000</v>
      </c>
      <c r="M40" s="210">
        <v>0</v>
      </c>
      <c r="N40" s="260">
        <f t="shared" si="3"/>
        <v>5000</v>
      </c>
      <c r="O40" s="210">
        <v>0</v>
      </c>
      <c r="P40" s="260">
        <f t="shared" si="4"/>
        <v>5000</v>
      </c>
      <c r="Q40" s="210">
        <v>0</v>
      </c>
      <c r="R40" s="260">
        <f t="shared" si="5"/>
        <v>5000</v>
      </c>
    </row>
    <row r="41" spans="1:18" ht="12.75">
      <c r="A41" s="16">
        <v>41</v>
      </c>
      <c r="B41" s="16">
        <v>292027</v>
      </c>
      <c r="C41" s="16" t="s">
        <v>452</v>
      </c>
      <c r="D41" s="15">
        <v>0</v>
      </c>
      <c r="E41" s="15"/>
      <c r="F41" s="15">
        <f t="shared" si="7"/>
        <v>0</v>
      </c>
      <c r="G41" s="216">
        <v>0</v>
      </c>
      <c r="H41" s="14">
        <f t="shared" si="0"/>
        <v>0</v>
      </c>
      <c r="I41" s="216">
        <v>0</v>
      </c>
      <c r="J41" s="203">
        <f t="shared" si="1"/>
        <v>0</v>
      </c>
      <c r="K41" s="210">
        <v>0</v>
      </c>
      <c r="L41" s="260">
        <f t="shared" si="2"/>
        <v>0</v>
      </c>
      <c r="M41" s="210">
        <v>0</v>
      </c>
      <c r="N41" s="260">
        <f t="shared" si="3"/>
        <v>0</v>
      </c>
      <c r="O41" s="210">
        <v>0</v>
      </c>
      <c r="P41" s="260">
        <f t="shared" si="4"/>
        <v>0</v>
      </c>
      <c r="Q41" s="210">
        <v>0</v>
      </c>
      <c r="R41" s="260">
        <f t="shared" si="5"/>
        <v>0</v>
      </c>
    </row>
    <row r="42" spans="1:18" ht="12.75">
      <c r="A42" s="13">
        <v>41</v>
      </c>
      <c r="B42" s="13">
        <v>300</v>
      </c>
      <c r="C42" s="13" t="s">
        <v>32</v>
      </c>
      <c r="D42" s="107">
        <f>SUM(D43:D64)</f>
        <v>1427566</v>
      </c>
      <c r="E42" s="107">
        <f>SUM(E43:E64)</f>
        <v>50000</v>
      </c>
      <c r="F42" s="107">
        <f>SUM(F43:F64)</f>
        <v>1477566</v>
      </c>
      <c r="G42" s="14">
        <f>SUM(G43:G64)</f>
        <v>0</v>
      </c>
      <c r="H42" s="14">
        <f t="shared" si="0"/>
        <v>1477566</v>
      </c>
      <c r="I42" s="14">
        <f>SUM(I43:I64)</f>
        <v>250433</v>
      </c>
      <c r="J42" s="203">
        <f t="shared" si="1"/>
        <v>1727999</v>
      </c>
      <c r="K42" s="14">
        <f>SUM(K43:K64)</f>
        <v>0</v>
      </c>
      <c r="L42" s="261">
        <f t="shared" si="2"/>
        <v>1727999</v>
      </c>
      <c r="M42" s="14">
        <f>SUM(M43:M64)</f>
        <v>0</v>
      </c>
      <c r="N42" s="261">
        <f t="shared" si="3"/>
        <v>1727999</v>
      </c>
      <c r="O42" s="14">
        <f>SUM(O43:O64)</f>
        <v>0</v>
      </c>
      <c r="P42" s="261">
        <f t="shared" si="4"/>
        <v>1727999</v>
      </c>
      <c r="Q42" s="14">
        <f>SUM(Q43:Q64)</f>
        <v>0</v>
      </c>
      <c r="R42" s="261">
        <f t="shared" si="5"/>
        <v>1727999</v>
      </c>
    </row>
    <row r="43" spans="1:18" ht="12.75">
      <c r="A43" s="16">
        <v>72</v>
      </c>
      <c r="B43" s="16">
        <v>311</v>
      </c>
      <c r="C43" s="16" t="s">
        <v>453</v>
      </c>
      <c r="D43" s="15">
        <v>3750</v>
      </c>
      <c r="E43" s="15"/>
      <c r="F43" s="15">
        <f>D43+E43</f>
        <v>3750</v>
      </c>
      <c r="G43" s="216">
        <v>0</v>
      </c>
      <c r="H43" s="15">
        <f t="shared" si="0"/>
        <v>3750</v>
      </c>
      <c r="I43" s="216">
        <v>0</v>
      </c>
      <c r="J43" s="202">
        <f t="shared" si="1"/>
        <v>3750</v>
      </c>
      <c r="K43" s="210">
        <v>0</v>
      </c>
      <c r="L43" s="260">
        <f t="shared" si="2"/>
        <v>3750</v>
      </c>
      <c r="M43" s="210">
        <v>0</v>
      </c>
      <c r="N43" s="260">
        <f t="shared" si="3"/>
        <v>3750</v>
      </c>
      <c r="O43" s="210">
        <v>0</v>
      </c>
      <c r="P43" s="260">
        <f t="shared" si="4"/>
        <v>3750</v>
      </c>
      <c r="Q43" s="210">
        <v>0</v>
      </c>
      <c r="R43" s="260">
        <f t="shared" si="5"/>
        <v>3750</v>
      </c>
    </row>
    <row r="44" spans="1:18" ht="12.75">
      <c r="A44" s="16">
        <v>111</v>
      </c>
      <c r="B44" s="16">
        <v>312001</v>
      </c>
      <c r="C44" s="16" t="s">
        <v>384</v>
      </c>
      <c r="D44" s="15">
        <v>20000</v>
      </c>
      <c r="E44" s="15"/>
      <c r="F44" s="15">
        <f aca="true" t="shared" si="8" ref="F44:F64">D44+E44</f>
        <v>20000</v>
      </c>
      <c r="G44" s="216">
        <v>0</v>
      </c>
      <c r="H44" s="15">
        <f t="shared" si="0"/>
        <v>20000</v>
      </c>
      <c r="I44" s="216">
        <v>0</v>
      </c>
      <c r="J44" s="202">
        <f t="shared" si="1"/>
        <v>20000</v>
      </c>
      <c r="K44" s="210">
        <v>0</v>
      </c>
      <c r="L44" s="260">
        <f t="shared" si="2"/>
        <v>20000</v>
      </c>
      <c r="M44" s="210">
        <v>0</v>
      </c>
      <c r="N44" s="260">
        <f t="shared" si="3"/>
        <v>20000</v>
      </c>
      <c r="O44" s="210">
        <v>0</v>
      </c>
      <c r="P44" s="260">
        <f t="shared" si="4"/>
        <v>20000</v>
      </c>
      <c r="Q44" s="210">
        <v>0</v>
      </c>
      <c r="R44" s="260">
        <f t="shared" si="5"/>
        <v>20000</v>
      </c>
    </row>
    <row r="45" spans="1:18" ht="12.75">
      <c r="A45" s="16"/>
      <c r="B45" s="16">
        <v>312012</v>
      </c>
      <c r="C45" s="16" t="s">
        <v>33</v>
      </c>
      <c r="D45" s="15">
        <v>0</v>
      </c>
      <c r="E45" s="15"/>
      <c r="F45" s="15">
        <f t="shared" si="8"/>
        <v>0</v>
      </c>
      <c r="G45" s="216">
        <v>0</v>
      </c>
      <c r="H45" s="15">
        <f t="shared" si="0"/>
        <v>0</v>
      </c>
      <c r="I45" s="216">
        <v>0</v>
      </c>
      <c r="J45" s="202">
        <f t="shared" si="1"/>
        <v>0</v>
      </c>
      <c r="K45" s="210">
        <v>0</v>
      </c>
      <c r="L45" s="260">
        <f t="shared" si="2"/>
        <v>0</v>
      </c>
      <c r="M45" s="210">
        <v>0</v>
      </c>
      <c r="N45" s="260">
        <f t="shared" si="3"/>
        <v>0</v>
      </c>
      <c r="O45" s="210">
        <v>0</v>
      </c>
      <c r="P45" s="260">
        <f t="shared" si="4"/>
        <v>0</v>
      </c>
      <c r="Q45" s="210">
        <v>0</v>
      </c>
      <c r="R45" s="260">
        <f t="shared" si="5"/>
        <v>0</v>
      </c>
    </row>
    <row r="46" spans="1:18" ht="12.75">
      <c r="A46" s="16">
        <v>111</v>
      </c>
      <c r="B46" s="16">
        <v>312012</v>
      </c>
      <c r="C46" s="16" t="s">
        <v>316</v>
      </c>
      <c r="D46" s="15">
        <v>0</v>
      </c>
      <c r="E46" s="15"/>
      <c r="F46" s="15">
        <f t="shared" si="8"/>
        <v>0</v>
      </c>
      <c r="G46" s="216">
        <v>0</v>
      </c>
      <c r="H46" s="15">
        <f t="shared" si="0"/>
        <v>0</v>
      </c>
      <c r="I46" s="216">
        <v>0</v>
      </c>
      <c r="J46" s="202">
        <f t="shared" si="1"/>
        <v>0</v>
      </c>
      <c r="K46" s="210">
        <v>0</v>
      </c>
      <c r="L46" s="260">
        <f t="shared" si="2"/>
        <v>0</v>
      </c>
      <c r="M46" s="210">
        <v>0</v>
      </c>
      <c r="N46" s="260">
        <f t="shared" si="3"/>
        <v>0</v>
      </c>
      <c r="O46" s="210">
        <v>0</v>
      </c>
      <c r="P46" s="260">
        <f t="shared" si="4"/>
        <v>0</v>
      </c>
      <c r="Q46" s="210">
        <v>0</v>
      </c>
      <c r="R46" s="260">
        <f t="shared" si="5"/>
        <v>0</v>
      </c>
    </row>
    <row r="47" spans="1:18" ht="12.75">
      <c r="A47" s="16">
        <v>111</v>
      </c>
      <c r="B47" s="16">
        <v>312012</v>
      </c>
      <c r="C47" s="16" t="s">
        <v>306</v>
      </c>
      <c r="D47" s="15">
        <v>0</v>
      </c>
      <c r="E47" s="15"/>
      <c r="F47" s="15">
        <f t="shared" si="8"/>
        <v>0</v>
      </c>
      <c r="G47" s="216">
        <v>0</v>
      </c>
      <c r="H47" s="15">
        <f t="shared" si="0"/>
        <v>0</v>
      </c>
      <c r="I47" s="216">
        <v>0</v>
      </c>
      <c r="J47" s="202">
        <f t="shared" si="1"/>
        <v>0</v>
      </c>
      <c r="K47" s="210">
        <v>0</v>
      </c>
      <c r="L47" s="260">
        <f t="shared" si="2"/>
        <v>0</v>
      </c>
      <c r="M47" s="210">
        <v>0</v>
      </c>
      <c r="N47" s="260">
        <f t="shared" si="3"/>
        <v>0</v>
      </c>
      <c r="O47" s="210">
        <v>0</v>
      </c>
      <c r="P47" s="260">
        <f t="shared" si="4"/>
        <v>0</v>
      </c>
      <c r="Q47" s="210">
        <v>0</v>
      </c>
      <c r="R47" s="260">
        <f t="shared" si="5"/>
        <v>0</v>
      </c>
    </row>
    <row r="48" spans="1:18" ht="12.75">
      <c r="A48" s="16"/>
      <c r="B48" s="16">
        <v>312012</v>
      </c>
      <c r="C48" s="16" t="s">
        <v>307</v>
      </c>
      <c r="D48" s="15">
        <v>0</v>
      </c>
      <c r="E48" s="15"/>
      <c r="F48" s="15">
        <f t="shared" si="8"/>
        <v>0</v>
      </c>
      <c r="G48" s="216">
        <v>0</v>
      </c>
      <c r="H48" s="15">
        <f t="shared" si="0"/>
        <v>0</v>
      </c>
      <c r="I48" s="216">
        <v>0</v>
      </c>
      <c r="J48" s="203">
        <f t="shared" si="1"/>
        <v>0</v>
      </c>
      <c r="K48" s="210">
        <v>0</v>
      </c>
      <c r="L48" s="260">
        <f t="shared" si="2"/>
        <v>0</v>
      </c>
      <c r="M48" s="210">
        <v>0</v>
      </c>
      <c r="N48" s="260">
        <f t="shared" si="3"/>
        <v>0</v>
      </c>
      <c r="O48" s="210">
        <v>0</v>
      </c>
      <c r="P48" s="260">
        <f t="shared" si="4"/>
        <v>0</v>
      </c>
      <c r="Q48" s="210">
        <v>0</v>
      </c>
      <c r="R48" s="260">
        <f t="shared" si="5"/>
        <v>0</v>
      </c>
    </row>
    <row r="49" spans="1:18" ht="12.75">
      <c r="A49" s="16"/>
      <c r="B49" s="16">
        <v>312012</v>
      </c>
      <c r="C49" s="16" t="s">
        <v>34</v>
      </c>
      <c r="D49" s="15">
        <v>0</v>
      </c>
      <c r="E49" s="15"/>
      <c r="F49" s="15">
        <f t="shared" si="8"/>
        <v>0</v>
      </c>
      <c r="G49" s="216">
        <v>0</v>
      </c>
      <c r="H49" s="15">
        <f t="shared" si="0"/>
        <v>0</v>
      </c>
      <c r="I49" s="216">
        <v>0</v>
      </c>
      <c r="J49" s="203">
        <f t="shared" si="1"/>
        <v>0</v>
      </c>
      <c r="K49" s="210">
        <v>0</v>
      </c>
      <c r="L49" s="260">
        <f t="shared" si="2"/>
        <v>0</v>
      </c>
      <c r="M49" s="210">
        <v>0</v>
      </c>
      <c r="N49" s="260">
        <f t="shared" si="3"/>
        <v>0</v>
      </c>
      <c r="O49" s="210">
        <v>0</v>
      </c>
      <c r="P49" s="260">
        <f t="shared" si="4"/>
        <v>0</v>
      </c>
      <c r="Q49" s="210">
        <v>0</v>
      </c>
      <c r="R49" s="260">
        <f t="shared" si="5"/>
        <v>0</v>
      </c>
    </row>
    <row r="50" spans="1:18" ht="12.75">
      <c r="A50" s="16">
        <v>111</v>
      </c>
      <c r="B50" s="16">
        <v>312012</v>
      </c>
      <c r="C50" s="16" t="s">
        <v>35</v>
      </c>
      <c r="D50" s="15">
        <v>9000</v>
      </c>
      <c r="E50" s="15"/>
      <c r="F50" s="15">
        <f t="shared" si="8"/>
        <v>9000</v>
      </c>
      <c r="G50" s="216">
        <v>0</v>
      </c>
      <c r="H50" s="15">
        <f t="shared" si="0"/>
        <v>9000</v>
      </c>
      <c r="I50" s="216">
        <v>0</v>
      </c>
      <c r="J50" s="202">
        <f t="shared" si="1"/>
        <v>9000</v>
      </c>
      <c r="K50" s="210">
        <v>0</v>
      </c>
      <c r="L50" s="260">
        <f t="shared" si="2"/>
        <v>9000</v>
      </c>
      <c r="M50" s="210">
        <v>0</v>
      </c>
      <c r="N50" s="260">
        <f t="shared" si="3"/>
        <v>9000</v>
      </c>
      <c r="O50" s="210">
        <v>0</v>
      </c>
      <c r="P50" s="260">
        <f t="shared" si="4"/>
        <v>9000</v>
      </c>
      <c r="Q50" s="210">
        <v>0</v>
      </c>
      <c r="R50" s="260">
        <f t="shared" si="5"/>
        <v>9000</v>
      </c>
    </row>
    <row r="51" spans="1:18" ht="12.75">
      <c r="A51" s="16">
        <v>111</v>
      </c>
      <c r="B51" s="16">
        <v>312012</v>
      </c>
      <c r="C51" s="16" t="s">
        <v>325</v>
      </c>
      <c r="D51" s="15">
        <v>9500</v>
      </c>
      <c r="E51" s="15"/>
      <c r="F51" s="15">
        <f t="shared" si="8"/>
        <v>9500</v>
      </c>
      <c r="G51" s="216">
        <v>0</v>
      </c>
      <c r="H51" s="15">
        <f t="shared" si="0"/>
        <v>9500</v>
      </c>
      <c r="I51" s="216">
        <v>0</v>
      </c>
      <c r="J51" s="202">
        <f t="shared" si="1"/>
        <v>9500</v>
      </c>
      <c r="K51" s="210">
        <v>0</v>
      </c>
      <c r="L51" s="260">
        <f t="shared" si="2"/>
        <v>9500</v>
      </c>
      <c r="M51" s="210">
        <v>0</v>
      </c>
      <c r="N51" s="260">
        <f t="shared" si="3"/>
        <v>9500</v>
      </c>
      <c r="O51" s="210">
        <v>0</v>
      </c>
      <c r="P51" s="260">
        <f t="shared" si="4"/>
        <v>9500</v>
      </c>
      <c r="Q51" s="210">
        <v>0</v>
      </c>
      <c r="R51" s="260">
        <f t="shared" si="5"/>
        <v>9500</v>
      </c>
    </row>
    <row r="52" spans="1:18" ht="12.75">
      <c r="A52" s="16">
        <v>111</v>
      </c>
      <c r="B52" s="16">
        <v>312012</v>
      </c>
      <c r="C52" s="16" t="s">
        <v>308</v>
      </c>
      <c r="D52" s="15">
        <v>1000</v>
      </c>
      <c r="E52" s="15"/>
      <c r="F52" s="15">
        <f t="shared" si="8"/>
        <v>1000</v>
      </c>
      <c r="G52" s="216">
        <v>0</v>
      </c>
      <c r="H52" s="15">
        <f t="shared" si="0"/>
        <v>1000</v>
      </c>
      <c r="I52" s="216">
        <v>0</v>
      </c>
      <c r="J52" s="202">
        <f t="shared" si="1"/>
        <v>1000</v>
      </c>
      <c r="K52" s="210">
        <v>0</v>
      </c>
      <c r="L52" s="260">
        <f t="shared" si="2"/>
        <v>1000</v>
      </c>
      <c r="M52" s="210">
        <v>0</v>
      </c>
      <c r="N52" s="260">
        <f t="shared" si="3"/>
        <v>1000</v>
      </c>
      <c r="O52" s="210">
        <v>0</v>
      </c>
      <c r="P52" s="260">
        <f t="shared" si="4"/>
        <v>1000</v>
      </c>
      <c r="Q52" s="210">
        <v>0</v>
      </c>
      <c r="R52" s="260">
        <f t="shared" si="5"/>
        <v>1000</v>
      </c>
    </row>
    <row r="53" spans="1:18" ht="12.75">
      <c r="A53" s="16"/>
      <c r="B53" s="16">
        <v>312012</v>
      </c>
      <c r="C53" s="16" t="s">
        <v>309</v>
      </c>
      <c r="D53" s="15">
        <v>500</v>
      </c>
      <c r="E53" s="15"/>
      <c r="F53" s="15">
        <f t="shared" si="8"/>
        <v>500</v>
      </c>
      <c r="G53" s="216">
        <v>0</v>
      </c>
      <c r="H53" s="15">
        <f t="shared" si="0"/>
        <v>500</v>
      </c>
      <c r="I53" s="216">
        <v>0</v>
      </c>
      <c r="J53" s="202">
        <f t="shared" si="1"/>
        <v>500</v>
      </c>
      <c r="K53" s="210">
        <v>0</v>
      </c>
      <c r="L53" s="260">
        <f t="shared" si="2"/>
        <v>500</v>
      </c>
      <c r="M53" s="210">
        <v>0</v>
      </c>
      <c r="N53" s="260">
        <f t="shared" si="3"/>
        <v>500</v>
      </c>
      <c r="O53" s="210">
        <v>0</v>
      </c>
      <c r="P53" s="260">
        <f t="shared" si="4"/>
        <v>500</v>
      </c>
      <c r="Q53" s="210">
        <v>0</v>
      </c>
      <c r="R53" s="260">
        <f t="shared" si="5"/>
        <v>500</v>
      </c>
    </row>
    <row r="54" spans="1:18" ht="12.75">
      <c r="A54" s="16"/>
      <c r="B54" s="16">
        <v>312012</v>
      </c>
      <c r="C54" s="16" t="s">
        <v>36</v>
      </c>
      <c r="D54" s="15">
        <v>3000</v>
      </c>
      <c r="E54" s="15"/>
      <c r="F54" s="15">
        <f t="shared" si="8"/>
        <v>3000</v>
      </c>
      <c r="G54" s="216">
        <v>0</v>
      </c>
      <c r="H54" s="15">
        <f t="shared" si="0"/>
        <v>3000</v>
      </c>
      <c r="I54" s="216">
        <v>0</v>
      </c>
      <c r="J54" s="202">
        <f t="shared" si="1"/>
        <v>3000</v>
      </c>
      <c r="K54" s="210">
        <v>0</v>
      </c>
      <c r="L54" s="260">
        <f t="shared" si="2"/>
        <v>3000</v>
      </c>
      <c r="M54" s="210">
        <v>0</v>
      </c>
      <c r="N54" s="260">
        <f t="shared" si="3"/>
        <v>3000</v>
      </c>
      <c r="O54" s="210">
        <v>0</v>
      </c>
      <c r="P54" s="260">
        <f t="shared" si="4"/>
        <v>3000</v>
      </c>
      <c r="Q54" s="210">
        <v>0</v>
      </c>
      <c r="R54" s="260">
        <f t="shared" si="5"/>
        <v>3000</v>
      </c>
    </row>
    <row r="55" spans="1:18" ht="12.75">
      <c r="A55" s="16">
        <v>111</v>
      </c>
      <c r="B55" s="16">
        <v>312012</v>
      </c>
      <c r="C55" s="16" t="s">
        <v>376</v>
      </c>
      <c r="D55" s="15"/>
      <c r="E55" s="15"/>
      <c r="F55" s="15">
        <f t="shared" si="8"/>
        <v>0</v>
      </c>
      <c r="G55" s="216">
        <v>0</v>
      </c>
      <c r="H55" s="15">
        <f t="shared" si="0"/>
        <v>0</v>
      </c>
      <c r="I55" s="216">
        <v>0</v>
      </c>
      <c r="J55" s="202">
        <f t="shared" si="1"/>
        <v>0</v>
      </c>
      <c r="K55" s="210">
        <v>0</v>
      </c>
      <c r="L55" s="260">
        <f t="shared" si="2"/>
        <v>0</v>
      </c>
      <c r="M55" s="210">
        <v>0</v>
      </c>
      <c r="N55" s="260">
        <f t="shared" si="3"/>
        <v>0</v>
      </c>
      <c r="O55" s="210">
        <v>0</v>
      </c>
      <c r="P55" s="260">
        <f t="shared" si="4"/>
        <v>0</v>
      </c>
      <c r="Q55" s="210">
        <v>0</v>
      </c>
      <c r="R55" s="260">
        <f t="shared" si="5"/>
        <v>0</v>
      </c>
    </row>
    <row r="56" spans="1:18" ht="12.75">
      <c r="A56" s="16">
        <v>111</v>
      </c>
      <c r="B56" s="16">
        <v>312012</v>
      </c>
      <c r="C56" s="16" t="s">
        <v>330</v>
      </c>
      <c r="D56" s="15"/>
      <c r="E56" s="15"/>
      <c r="F56" s="15">
        <f t="shared" si="8"/>
        <v>0</v>
      </c>
      <c r="G56" s="216">
        <v>0</v>
      </c>
      <c r="H56" s="15">
        <f t="shared" si="0"/>
        <v>0</v>
      </c>
      <c r="I56" s="216">
        <v>0</v>
      </c>
      <c r="J56" s="202">
        <f t="shared" si="1"/>
        <v>0</v>
      </c>
      <c r="K56" s="210">
        <v>0</v>
      </c>
      <c r="L56" s="260">
        <f t="shared" si="2"/>
        <v>0</v>
      </c>
      <c r="M56" s="210">
        <v>0</v>
      </c>
      <c r="N56" s="260">
        <f t="shared" si="3"/>
        <v>0</v>
      </c>
      <c r="O56" s="210">
        <v>0</v>
      </c>
      <c r="P56" s="260">
        <f t="shared" si="4"/>
        <v>0</v>
      </c>
      <c r="Q56" s="210">
        <v>0</v>
      </c>
      <c r="R56" s="260">
        <f t="shared" si="5"/>
        <v>0</v>
      </c>
    </row>
    <row r="57" spans="1:18" ht="12.75">
      <c r="A57" s="16">
        <v>111</v>
      </c>
      <c r="B57" s="16">
        <v>312012</v>
      </c>
      <c r="C57" s="16" t="s">
        <v>37</v>
      </c>
      <c r="D57" s="15">
        <v>0</v>
      </c>
      <c r="E57" s="15"/>
      <c r="F57" s="15">
        <f t="shared" si="8"/>
        <v>0</v>
      </c>
      <c r="G57" s="216">
        <v>0</v>
      </c>
      <c r="H57" s="15">
        <f t="shared" si="0"/>
        <v>0</v>
      </c>
      <c r="I57" s="216">
        <v>0</v>
      </c>
      <c r="J57" s="202">
        <f t="shared" si="1"/>
        <v>0</v>
      </c>
      <c r="K57" s="210">
        <v>0</v>
      </c>
      <c r="L57" s="260">
        <f t="shared" si="2"/>
        <v>0</v>
      </c>
      <c r="M57" s="210">
        <v>0</v>
      </c>
      <c r="N57" s="260">
        <f t="shared" si="3"/>
        <v>0</v>
      </c>
      <c r="O57" s="210">
        <v>0</v>
      </c>
      <c r="P57" s="260">
        <f t="shared" si="4"/>
        <v>0</v>
      </c>
      <c r="Q57" s="210">
        <v>0</v>
      </c>
      <c r="R57" s="260">
        <f t="shared" si="5"/>
        <v>0</v>
      </c>
    </row>
    <row r="58" spans="1:18" ht="12.75">
      <c r="A58" s="16">
        <v>111</v>
      </c>
      <c r="B58" s="16">
        <v>312012</v>
      </c>
      <c r="C58" s="16" t="s">
        <v>385</v>
      </c>
      <c r="D58" s="15">
        <v>0</v>
      </c>
      <c r="E58" s="15"/>
      <c r="F58" s="15">
        <f t="shared" si="8"/>
        <v>0</v>
      </c>
      <c r="G58" s="216">
        <v>0</v>
      </c>
      <c r="H58" s="15">
        <f t="shared" si="0"/>
        <v>0</v>
      </c>
      <c r="I58" s="216">
        <v>0</v>
      </c>
      <c r="J58" s="202">
        <f t="shared" si="1"/>
        <v>0</v>
      </c>
      <c r="K58" s="210">
        <v>0</v>
      </c>
      <c r="L58" s="260">
        <f t="shared" si="2"/>
        <v>0</v>
      </c>
      <c r="M58" s="210">
        <v>0</v>
      </c>
      <c r="N58" s="260">
        <f t="shared" si="3"/>
        <v>0</v>
      </c>
      <c r="O58" s="210">
        <v>0</v>
      </c>
      <c r="P58" s="260">
        <f t="shared" si="4"/>
        <v>0</v>
      </c>
      <c r="Q58" s="210">
        <v>0</v>
      </c>
      <c r="R58" s="260">
        <f t="shared" si="5"/>
        <v>0</v>
      </c>
    </row>
    <row r="59" spans="1:18" ht="12.75">
      <c r="A59" s="16">
        <v>111</v>
      </c>
      <c r="B59" s="16">
        <v>312001</v>
      </c>
      <c r="C59" s="16" t="s">
        <v>38</v>
      </c>
      <c r="D59" s="15">
        <v>0</v>
      </c>
      <c r="E59" s="15"/>
      <c r="F59" s="15">
        <f t="shared" si="8"/>
        <v>0</v>
      </c>
      <c r="G59" s="15">
        <v>0</v>
      </c>
      <c r="H59" s="15">
        <f t="shared" si="0"/>
        <v>0</v>
      </c>
      <c r="I59" s="15">
        <v>6509</v>
      </c>
      <c r="J59" s="202">
        <f t="shared" si="1"/>
        <v>6509</v>
      </c>
      <c r="K59" s="15"/>
      <c r="L59" s="260">
        <f t="shared" si="2"/>
        <v>6509</v>
      </c>
      <c r="M59" s="15"/>
      <c r="N59" s="260">
        <f t="shared" si="3"/>
        <v>6509</v>
      </c>
      <c r="O59" s="15"/>
      <c r="P59" s="260">
        <f t="shared" si="4"/>
        <v>6509</v>
      </c>
      <c r="Q59" s="15"/>
      <c r="R59" s="260">
        <f t="shared" si="5"/>
        <v>6509</v>
      </c>
    </row>
    <row r="60" spans="1:18" ht="12.75">
      <c r="A60" s="16">
        <v>111</v>
      </c>
      <c r="B60" s="16">
        <v>312012</v>
      </c>
      <c r="C60" s="16" t="s">
        <v>352</v>
      </c>
      <c r="D60" s="15">
        <v>0</v>
      </c>
      <c r="E60" s="15"/>
      <c r="F60" s="15">
        <f t="shared" si="8"/>
        <v>0</v>
      </c>
      <c r="G60" s="15">
        <v>0</v>
      </c>
      <c r="H60" s="15">
        <f t="shared" si="0"/>
        <v>0</v>
      </c>
      <c r="I60" s="15">
        <v>0</v>
      </c>
      <c r="J60" s="202">
        <f t="shared" si="1"/>
        <v>0</v>
      </c>
      <c r="K60" s="15"/>
      <c r="L60" s="260">
        <f t="shared" si="2"/>
        <v>0</v>
      </c>
      <c r="M60" s="15"/>
      <c r="N60" s="260">
        <f t="shared" si="3"/>
        <v>0</v>
      </c>
      <c r="O60" s="15"/>
      <c r="P60" s="260">
        <f t="shared" si="4"/>
        <v>0</v>
      </c>
      <c r="Q60" s="15"/>
      <c r="R60" s="260">
        <f t="shared" si="5"/>
        <v>0</v>
      </c>
    </row>
    <row r="61" spans="1:18" ht="12.75">
      <c r="A61" s="16">
        <v>111</v>
      </c>
      <c r="B61" s="16">
        <v>312012</v>
      </c>
      <c r="C61" s="16" t="s">
        <v>39</v>
      </c>
      <c r="D61" s="15">
        <v>1377516</v>
      </c>
      <c r="E61" s="15"/>
      <c r="F61" s="15">
        <f t="shared" si="8"/>
        <v>1377516</v>
      </c>
      <c r="G61" s="15">
        <v>0</v>
      </c>
      <c r="H61" s="15">
        <f t="shared" si="0"/>
        <v>1377516</v>
      </c>
      <c r="I61" s="15">
        <v>241324</v>
      </c>
      <c r="J61" s="202">
        <f t="shared" si="1"/>
        <v>1618840</v>
      </c>
      <c r="K61" s="15"/>
      <c r="L61" s="260">
        <f t="shared" si="2"/>
        <v>1618840</v>
      </c>
      <c r="M61" s="15"/>
      <c r="N61" s="260">
        <f t="shared" si="3"/>
        <v>1618840</v>
      </c>
      <c r="O61" s="15"/>
      <c r="P61" s="260">
        <f t="shared" si="4"/>
        <v>1618840</v>
      </c>
      <c r="Q61" s="15"/>
      <c r="R61" s="260">
        <f t="shared" si="5"/>
        <v>1618840</v>
      </c>
    </row>
    <row r="62" spans="1:18" ht="12.75">
      <c r="A62" s="16">
        <v>111</v>
      </c>
      <c r="B62" s="16">
        <v>312012</v>
      </c>
      <c r="C62" s="16" t="s">
        <v>280</v>
      </c>
      <c r="D62" s="15">
        <v>3300</v>
      </c>
      <c r="E62" s="15"/>
      <c r="F62" s="15">
        <f t="shared" si="8"/>
        <v>3300</v>
      </c>
      <c r="G62" s="15">
        <v>0</v>
      </c>
      <c r="H62" s="15">
        <f t="shared" si="0"/>
        <v>3300</v>
      </c>
      <c r="I62" s="15">
        <v>2600</v>
      </c>
      <c r="J62" s="202">
        <f t="shared" si="1"/>
        <v>5900</v>
      </c>
      <c r="K62" s="15"/>
      <c r="L62" s="260">
        <f t="shared" si="2"/>
        <v>5900</v>
      </c>
      <c r="M62" s="15"/>
      <c r="N62" s="260">
        <f t="shared" si="3"/>
        <v>5900</v>
      </c>
      <c r="O62" s="15"/>
      <c r="P62" s="260">
        <f t="shared" si="4"/>
        <v>5900</v>
      </c>
      <c r="Q62" s="15"/>
      <c r="R62" s="260">
        <f t="shared" si="5"/>
        <v>5900</v>
      </c>
    </row>
    <row r="63" spans="1:18" ht="12.75">
      <c r="A63" s="16">
        <v>111</v>
      </c>
      <c r="B63" s="16">
        <v>312012</v>
      </c>
      <c r="C63" s="16" t="s">
        <v>334</v>
      </c>
      <c r="D63" s="15"/>
      <c r="E63" s="15"/>
      <c r="F63" s="15">
        <f t="shared" si="8"/>
        <v>0</v>
      </c>
      <c r="G63" s="15">
        <v>0</v>
      </c>
      <c r="H63" s="15">
        <f t="shared" si="0"/>
        <v>0</v>
      </c>
      <c r="I63" s="15">
        <v>0</v>
      </c>
      <c r="J63" s="202">
        <f t="shared" si="1"/>
        <v>0</v>
      </c>
      <c r="K63" s="15"/>
      <c r="L63" s="260">
        <f t="shared" si="2"/>
        <v>0</v>
      </c>
      <c r="M63" s="15"/>
      <c r="N63" s="260">
        <f t="shared" si="3"/>
        <v>0</v>
      </c>
      <c r="O63" s="15"/>
      <c r="P63" s="260">
        <f t="shared" si="4"/>
        <v>0</v>
      </c>
      <c r="Q63" s="15"/>
      <c r="R63" s="260">
        <f t="shared" si="5"/>
        <v>0</v>
      </c>
    </row>
    <row r="64" spans="1:18" ht="12.75">
      <c r="A64" s="16">
        <v>111</v>
      </c>
      <c r="B64" s="16">
        <v>312001</v>
      </c>
      <c r="C64" s="16" t="s">
        <v>469</v>
      </c>
      <c r="D64" s="15"/>
      <c r="E64" s="15">
        <v>50000</v>
      </c>
      <c r="F64" s="15">
        <f t="shared" si="8"/>
        <v>50000</v>
      </c>
      <c r="G64" s="15">
        <v>0</v>
      </c>
      <c r="H64" s="15">
        <f t="shared" si="0"/>
        <v>50000</v>
      </c>
      <c r="I64" s="15">
        <v>0</v>
      </c>
      <c r="J64" s="202">
        <f t="shared" si="1"/>
        <v>50000</v>
      </c>
      <c r="K64" s="15">
        <v>0</v>
      </c>
      <c r="L64" s="260">
        <f t="shared" si="2"/>
        <v>50000</v>
      </c>
      <c r="M64" s="15">
        <v>0</v>
      </c>
      <c r="N64" s="260">
        <f t="shared" si="3"/>
        <v>50000</v>
      </c>
      <c r="O64" s="15">
        <v>0</v>
      </c>
      <c r="P64" s="260">
        <f t="shared" si="4"/>
        <v>50000</v>
      </c>
      <c r="Q64" s="15">
        <v>0</v>
      </c>
      <c r="R64" s="260">
        <f t="shared" si="5"/>
        <v>50000</v>
      </c>
    </row>
    <row r="65" spans="1:18" ht="12.75">
      <c r="A65" s="19"/>
      <c r="B65" s="20"/>
      <c r="C65" s="20" t="s">
        <v>40</v>
      </c>
      <c r="D65" s="21">
        <f>D5+D11+D20+D26+D30+D35+D37+D42</f>
        <v>6889026</v>
      </c>
      <c r="E65" s="21">
        <f>E5+E11+E19+E20+E26+E30+E35+E37+E42</f>
        <v>78900</v>
      </c>
      <c r="F65" s="21">
        <f>F5+F11+F20+F26+F30+F35+F37+F42</f>
        <v>6967926</v>
      </c>
      <c r="G65" s="21">
        <f>G5+G11+G20+G26+G30+G35+G37+G42</f>
        <v>0</v>
      </c>
      <c r="H65" s="76">
        <f t="shared" si="0"/>
        <v>6967926</v>
      </c>
      <c r="I65" s="76">
        <f>I5+I11+I20+I26+I30+I35+I37+I42</f>
        <v>250433</v>
      </c>
      <c r="J65" s="207">
        <f t="shared" si="1"/>
        <v>7218359</v>
      </c>
      <c r="K65" s="76">
        <f>K5+K11+K20+K26+K30+K35+K37+K42</f>
        <v>-26160</v>
      </c>
      <c r="L65" s="264">
        <f t="shared" si="2"/>
        <v>7192199</v>
      </c>
      <c r="M65" s="76">
        <f>M5+M11+M20+M26+M30+M35+M37+M42</f>
        <v>0</v>
      </c>
      <c r="N65" s="264">
        <f t="shared" si="3"/>
        <v>7192199</v>
      </c>
      <c r="O65" s="76">
        <f>O5+O11+O20+O26+O30+O35+O37+O42</f>
        <v>0</v>
      </c>
      <c r="P65" s="264">
        <f t="shared" si="4"/>
        <v>7192199</v>
      </c>
      <c r="Q65" s="76">
        <f>Q5+Q11+Q20+Q26+Q30+Q35+Q37+Q42</f>
        <v>0</v>
      </c>
      <c r="R65" s="264">
        <f t="shared" si="5"/>
        <v>7192199</v>
      </c>
    </row>
    <row r="66" spans="1:3" ht="12.75">
      <c r="A66" s="93"/>
      <c r="B66" s="2"/>
      <c r="C66" s="2"/>
    </row>
    <row r="67" spans="2:8" ht="12.75">
      <c r="B67" s="22"/>
      <c r="C67" s="22"/>
      <c r="D67" s="4" t="s">
        <v>292</v>
      </c>
      <c r="E67" s="4"/>
      <c r="F67" s="4"/>
      <c r="G67" s="4"/>
      <c r="H67" s="4"/>
    </row>
    <row r="68" spans="1:18" ht="12.75">
      <c r="A68" s="23"/>
      <c r="B68" s="6" t="s">
        <v>41</v>
      </c>
      <c r="C68" s="6"/>
      <c r="D68" s="82" t="s">
        <v>462</v>
      </c>
      <c r="E68" s="368" t="s">
        <v>465</v>
      </c>
      <c r="F68" s="82" t="s">
        <v>467</v>
      </c>
      <c r="G68" s="200" t="s">
        <v>485</v>
      </c>
      <c r="H68" s="200" t="s">
        <v>486</v>
      </c>
      <c r="I68" s="200" t="s">
        <v>504</v>
      </c>
      <c r="J68" s="200" t="s">
        <v>486</v>
      </c>
      <c r="K68" s="200" t="s">
        <v>509</v>
      </c>
      <c r="L68" s="229" t="s">
        <v>486</v>
      </c>
      <c r="M68" s="200" t="s">
        <v>519</v>
      </c>
      <c r="N68" s="229" t="s">
        <v>486</v>
      </c>
      <c r="O68" s="200" t="s">
        <v>520</v>
      </c>
      <c r="P68" s="229" t="s">
        <v>486</v>
      </c>
      <c r="Q68" s="200" t="s">
        <v>520</v>
      </c>
      <c r="R68" s="229" t="s">
        <v>486</v>
      </c>
    </row>
    <row r="69" spans="1:18" ht="12.75">
      <c r="A69" s="24"/>
      <c r="B69" s="9"/>
      <c r="C69" s="9"/>
      <c r="D69" s="102">
        <v>2017</v>
      </c>
      <c r="E69" s="369">
        <v>2017</v>
      </c>
      <c r="F69" s="102" t="s">
        <v>466</v>
      </c>
      <c r="G69" s="102">
        <v>2017</v>
      </c>
      <c r="H69" s="102" t="s">
        <v>466</v>
      </c>
      <c r="I69" s="102" t="s">
        <v>505</v>
      </c>
      <c r="J69" s="201" t="s">
        <v>466</v>
      </c>
      <c r="K69" s="102" t="s">
        <v>505</v>
      </c>
      <c r="L69" s="230" t="s">
        <v>466</v>
      </c>
      <c r="M69" s="102" t="s">
        <v>505</v>
      </c>
      <c r="N69" s="230" t="s">
        <v>466</v>
      </c>
      <c r="O69" s="102" t="s">
        <v>505</v>
      </c>
      <c r="P69" s="230" t="s">
        <v>466</v>
      </c>
      <c r="Q69" s="102" t="s">
        <v>505</v>
      </c>
      <c r="R69" s="230" t="s">
        <v>466</v>
      </c>
    </row>
    <row r="70" spans="1:18" ht="12.75">
      <c r="A70" s="25" t="s">
        <v>1</v>
      </c>
      <c r="B70" s="25"/>
      <c r="C70" s="25" t="s">
        <v>42</v>
      </c>
      <c r="D70" s="96">
        <f>SUM(D71:D72)</f>
        <v>35000</v>
      </c>
      <c r="E70" s="96">
        <f>SUM(E71:E72)</f>
        <v>0</v>
      </c>
      <c r="F70" s="96">
        <f>SUM(F71:F72)</f>
        <v>35000</v>
      </c>
      <c r="G70" s="96">
        <f>SUM(G71:G72)</f>
        <v>0</v>
      </c>
      <c r="H70" s="96">
        <f>F70+G70</f>
        <v>35000</v>
      </c>
      <c r="I70" s="282">
        <f>SUM(I71:I72)</f>
        <v>0</v>
      </c>
      <c r="J70" s="207">
        <f>F70+I70</f>
        <v>35000</v>
      </c>
      <c r="K70" s="96">
        <f>SUM(K71:K72)</f>
        <v>0</v>
      </c>
      <c r="L70" s="207">
        <f>J70+K70</f>
        <v>35000</v>
      </c>
      <c r="M70" s="96">
        <f>SUM(M71:M72)</f>
        <v>0</v>
      </c>
      <c r="N70" s="207">
        <f>L70+M70</f>
        <v>35000</v>
      </c>
      <c r="O70" s="96">
        <f>SUM(O71:O72)</f>
        <v>0</v>
      </c>
      <c r="P70" s="207">
        <f>N70+O70</f>
        <v>35000</v>
      </c>
      <c r="Q70" s="96">
        <f>SUM(Q71:Q72)</f>
        <v>0</v>
      </c>
      <c r="R70" s="207">
        <f>P70+Q70</f>
        <v>35000</v>
      </c>
    </row>
    <row r="71" spans="1:18" ht="12.75">
      <c r="A71" s="16">
        <v>43</v>
      </c>
      <c r="B71" s="16">
        <v>231</v>
      </c>
      <c r="C71" s="16" t="s">
        <v>43</v>
      </c>
      <c r="D71" s="15"/>
      <c r="E71" s="15"/>
      <c r="F71" s="15"/>
      <c r="G71" s="15"/>
      <c r="H71" s="244">
        <f>F71+G71</f>
        <v>0</v>
      </c>
      <c r="I71" s="216">
        <v>0</v>
      </c>
      <c r="J71" s="202">
        <f aca="true" t="shared" si="9" ref="J71:J81">F71+I71</f>
        <v>0</v>
      </c>
      <c r="K71" s="15"/>
      <c r="L71" s="202">
        <f aca="true" t="shared" si="10" ref="L71:L82">J71+K71</f>
        <v>0</v>
      </c>
      <c r="M71" s="15"/>
      <c r="N71" s="202">
        <f aca="true" t="shared" si="11" ref="N71:N82">L71+M71</f>
        <v>0</v>
      </c>
      <c r="O71" s="15"/>
      <c r="P71" s="202">
        <f aca="true" t="shared" si="12" ref="P71:P82">N71+O71</f>
        <v>0</v>
      </c>
      <c r="Q71" s="15"/>
      <c r="R71" s="202">
        <f aca="true" t="shared" si="13" ref="R71:R82">P71+Q71</f>
        <v>0</v>
      </c>
    </row>
    <row r="72" spans="1:18" ht="12.75">
      <c r="A72" s="16">
        <v>43</v>
      </c>
      <c r="B72" s="16">
        <v>233001</v>
      </c>
      <c r="C72" s="16" t="s">
        <v>44</v>
      </c>
      <c r="D72" s="15">
        <v>35000</v>
      </c>
      <c r="E72" s="15"/>
      <c r="F72" s="15">
        <f>D72+E72</f>
        <v>35000</v>
      </c>
      <c r="G72" s="15">
        <v>0</v>
      </c>
      <c r="H72" s="244">
        <f aca="true" t="shared" si="14" ref="H72:H82">F72+G72</f>
        <v>35000</v>
      </c>
      <c r="I72" s="216">
        <v>0</v>
      </c>
      <c r="J72" s="202">
        <f t="shared" si="9"/>
        <v>35000</v>
      </c>
      <c r="K72" s="15">
        <v>0</v>
      </c>
      <c r="L72" s="202">
        <f t="shared" si="10"/>
        <v>35000</v>
      </c>
      <c r="M72" s="15">
        <v>0</v>
      </c>
      <c r="N72" s="202">
        <f t="shared" si="11"/>
        <v>35000</v>
      </c>
      <c r="O72" s="15">
        <v>0</v>
      </c>
      <c r="P72" s="202">
        <f t="shared" si="12"/>
        <v>35000</v>
      </c>
      <c r="Q72" s="15">
        <v>0</v>
      </c>
      <c r="R72" s="202">
        <f t="shared" si="13"/>
        <v>35000</v>
      </c>
    </row>
    <row r="73" spans="1:18" ht="12.75">
      <c r="A73" s="27">
        <v>43</v>
      </c>
      <c r="B73" s="20" t="s">
        <v>45</v>
      </c>
      <c r="C73" s="20" t="s">
        <v>46</v>
      </c>
      <c r="D73" s="76">
        <f>SUM(D74:D81)</f>
        <v>0</v>
      </c>
      <c r="E73" s="76">
        <f>SUM(E74:E81)</f>
        <v>0</v>
      </c>
      <c r="F73" s="76">
        <f>SUM(F74:F81)</f>
        <v>0</v>
      </c>
      <c r="G73" s="76">
        <f>SUM(G74:G81)</f>
        <v>0</v>
      </c>
      <c r="H73" s="245">
        <f t="shared" si="14"/>
        <v>0</v>
      </c>
      <c r="I73" s="208">
        <f>SUM(I74:I81)</f>
        <v>0</v>
      </c>
      <c r="J73" s="206">
        <f t="shared" si="9"/>
        <v>0</v>
      </c>
      <c r="K73" s="76">
        <f>SUM(K74:K81)</f>
        <v>0</v>
      </c>
      <c r="L73" s="206">
        <f t="shared" si="10"/>
        <v>0</v>
      </c>
      <c r="M73" s="76">
        <f>SUM(M74:M81)</f>
        <v>0</v>
      </c>
      <c r="N73" s="206">
        <f t="shared" si="11"/>
        <v>0</v>
      </c>
      <c r="O73" s="76">
        <f>SUM(O74:O81)</f>
        <v>0</v>
      </c>
      <c r="P73" s="206">
        <f t="shared" si="12"/>
        <v>0</v>
      </c>
      <c r="Q73" s="76">
        <f>SUM(Q74:Q81)</f>
        <v>0</v>
      </c>
      <c r="R73" s="206">
        <f t="shared" si="13"/>
        <v>0</v>
      </c>
    </row>
    <row r="74" spans="1:18" ht="12.75">
      <c r="A74" s="17" t="s">
        <v>283</v>
      </c>
      <c r="B74" s="17">
        <v>321</v>
      </c>
      <c r="C74" s="17" t="s">
        <v>284</v>
      </c>
      <c r="D74" s="15"/>
      <c r="E74" s="15"/>
      <c r="F74" s="15">
        <f aca="true" t="shared" si="15" ref="F74:F81">D74+E74</f>
        <v>0</v>
      </c>
      <c r="G74" s="15">
        <v>0</v>
      </c>
      <c r="H74" s="244">
        <f t="shared" si="14"/>
        <v>0</v>
      </c>
      <c r="I74" s="216">
        <v>0</v>
      </c>
      <c r="J74" s="202">
        <f t="shared" si="9"/>
        <v>0</v>
      </c>
      <c r="K74" s="15">
        <v>0</v>
      </c>
      <c r="L74" s="202">
        <f t="shared" si="10"/>
        <v>0</v>
      </c>
      <c r="M74" s="15">
        <v>0</v>
      </c>
      <c r="N74" s="202">
        <f t="shared" si="11"/>
        <v>0</v>
      </c>
      <c r="O74" s="15">
        <v>0</v>
      </c>
      <c r="P74" s="202">
        <f t="shared" si="12"/>
        <v>0</v>
      </c>
      <c r="Q74" s="15">
        <v>0</v>
      </c>
      <c r="R74" s="202">
        <f t="shared" si="13"/>
        <v>0</v>
      </c>
    </row>
    <row r="75" spans="1:18" ht="12.75">
      <c r="A75" s="17" t="s">
        <v>283</v>
      </c>
      <c r="B75" s="17">
        <v>321</v>
      </c>
      <c r="C75" s="17" t="s">
        <v>285</v>
      </c>
      <c r="D75" s="15"/>
      <c r="E75" s="15"/>
      <c r="F75" s="15">
        <f t="shared" si="15"/>
        <v>0</v>
      </c>
      <c r="G75" s="15">
        <v>0</v>
      </c>
      <c r="H75" s="244">
        <f t="shared" si="14"/>
        <v>0</v>
      </c>
      <c r="I75" s="216">
        <v>0</v>
      </c>
      <c r="J75" s="202">
        <f t="shared" si="9"/>
        <v>0</v>
      </c>
      <c r="K75" s="15">
        <v>0</v>
      </c>
      <c r="L75" s="202">
        <f t="shared" si="10"/>
        <v>0</v>
      </c>
      <c r="M75" s="15">
        <v>0</v>
      </c>
      <c r="N75" s="202">
        <f t="shared" si="11"/>
        <v>0</v>
      </c>
      <c r="O75" s="15">
        <v>0</v>
      </c>
      <c r="P75" s="202">
        <f t="shared" si="12"/>
        <v>0</v>
      </c>
      <c r="Q75" s="15">
        <v>0</v>
      </c>
      <c r="R75" s="202">
        <f t="shared" si="13"/>
        <v>0</v>
      </c>
    </row>
    <row r="76" spans="1:18" ht="12.75">
      <c r="A76" s="16">
        <v>71</v>
      </c>
      <c r="B76" s="18">
        <v>321</v>
      </c>
      <c r="C76" s="16" t="s">
        <v>380</v>
      </c>
      <c r="D76" s="15">
        <v>0</v>
      </c>
      <c r="E76" s="15"/>
      <c r="F76" s="15">
        <f t="shared" si="15"/>
        <v>0</v>
      </c>
      <c r="G76" s="15">
        <v>0</v>
      </c>
      <c r="H76" s="244">
        <f t="shared" si="14"/>
        <v>0</v>
      </c>
      <c r="I76" s="216">
        <v>0</v>
      </c>
      <c r="J76" s="202">
        <f t="shared" si="9"/>
        <v>0</v>
      </c>
      <c r="K76" s="15">
        <v>0</v>
      </c>
      <c r="L76" s="202">
        <f t="shared" si="10"/>
        <v>0</v>
      </c>
      <c r="M76" s="15">
        <v>0</v>
      </c>
      <c r="N76" s="202">
        <f t="shared" si="11"/>
        <v>0</v>
      </c>
      <c r="O76" s="15">
        <v>0</v>
      </c>
      <c r="P76" s="202">
        <f t="shared" si="12"/>
        <v>0</v>
      </c>
      <c r="Q76" s="15">
        <v>0</v>
      </c>
      <c r="R76" s="202">
        <f t="shared" si="13"/>
        <v>0</v>
      </c>
    </row>
    <row r="77" spans="1:18" ht="12.75">
      <c r="A77" s="16">
        <v>111</v>
      </c>
      <c r="B77" s="18">
        <v>321</v>
      </c>
      <c r="C77" s="16" t="s">
        <v>377</v>
      </c>
      <c r="D77" s="15"/>
      <c r="E77" s="15"/>
      <c r="F77" s="15">
        <f t="shared" si="15"/>
        <v>0</v>
      </c>
      <c r="G77" s="15">
        <v>0</v>
      </c>
      <c r="H77" s="244">
        <f t="shared" si="14"/>
        <v>0</v>
      </c>
      <c r="I77" s="216">
        <v>0</v>
      </c>
      <c r="J77" s="202">
        <f t="shared" si="9"/>
        <v>0</v>
      </c>
      <c r="K77" s="15">
        <v>0</v>
      </c>
      <c r="L77" s="202">
        <f t="shared" si="10"/>
        <v>0</v>
      </c>
      <c r="M77" s="15">
        <v>0</v>
      </c>
      <c r="N77" s="202">
        <f t="shared" si="11"/>
        <v>0</v>
      </c>
      <c r="O77" s="15">
        <v>0</v>
      </c>
      <c r="P77" s="202">
        <f t="shared" si="12"/>
        <v>0</v>
      </c>
      <c r="Q77" s="15">
        <v>0</v>
      </c>
      <c r="R77" s="202">
        <f t="shared" si="13"/>
        <v>0</v>
      </c>
    </row>
    <row r="78" spans="1:18" ht="12.75">
      <c r="A78" s="16">
        <v>111</v>
      </c>
      <c r="B78" s="18">
        <v>321</v>
      </c>
      <c r="C78" s="16" t="s">
        <v>355</v>
      </c>
      <c r="D78" s="15"/>
      <c r="E78" s="15"/>
      <c r="F78" s="15">
        <f t="shared" si="15"/>
        <v>0</v>
      </c>
      <c r="G78" s="15">
        <v>0</v>
      </c>
      <c r="H78" s="244">
        <f t="shared" si="14"/>
        <v>0</v>
      </c>
      <c r="I78" s="216">
        <v>0</v>
      </c>
      <c r="J78" s="202">
        <f t="shared" si="9"/>
        <v>0</v>
      </c>
      <c r="K78" s="15">
        <v>0</v>
      </c>
      <c r="L78" s="202">
        <f t="shared" si="10"/>
        <v>0</v>
      </c>
      <c r="M78" s="15">
        <v>0</v>
      </c>
      <c r="N78" s="202">
        <f t="shared" si="11"/>
        <v>0</v>
      </c>
      <c r="O78" s="15">
        <v>0</v>
      </c>
      <c r="P78" s="202">
        <f t="shared" si="12"/>
        <v>0</v>
      </c>
      <c r="Q78" s="15">
        <v>0</v>
      </c>
      <c r="R78" s="202">
        <f t="shared" si="13"/>
        <v>0</v>
      </c>
    </row>
    <row r="79" spans="1:18" ht="12.75">
      <c r="A79" s="16">
        <v>111</v>
      </c>
      <c r="B79" s="16">
        <v>321001</v>
      </c>
      <c r="C79" s="16" t="s">
        <v>364</v>
      </c>
      <c r="D79" s="15"/>
      <c r="E79" s="15"/>
      <c r="F79" s="15">
        <f t="shared" si="15"/>
        <v>0</v>
      </c>
      <c r="G79" s="15">
        <v>0</v>
      </c>
      <c r="H79" s="244">
        <f t="shared" si="14"/>
        <v>0</v>
      </c>
      <c r="I79" s="216">
        <v>0</v>
      </c>
      <c r="J79" s="202">
        <f t="shared" si="9"/>
        <v>0</v>
      </c>
      <c r="K79" s="15">
        <v>0</v>
      </c>
      <c r="L79" s="202">
        <f t="shared" si="10"/>
        <v>0</v>
      </c>
      <c r="M79" s="15">
        <v>0</v>
      </c>
      <c r="N79" s="202">
        <f t="shared" si="11"/>
        <v>0</v>
      </c>
      <c r="O79" s="15">
        <v>0</v>
      </c>
      <c r="P79" s="202">
        <f t="shared" si="12"/>
        <v>0</v>
      </c>
      <c r="Q79" s="15">
        <v>0</v>
      </c>
      <c r="R79" s="202">
        <f t="shared" si="13"/>
        <v>0</v>
      </c>
    </row>
    <row r="80" spans="1:18" ht="12.75">
      <c r="A80" s="16">
        <v>111</v>
      </c>
      <c r="B80" s="16">
        <v>321001</v>
      </c>
      <c r="C80" s="16" t="s">
        <v>365</v>
      </c>
      <c r="D80" s="15"/>
      <c r="E80" s="15"/>
      <c r="F80" s="15">
        <f t="shared" si="15"/>
        <v>0</v>
      </c>
      <c r="G80" s="15">
        <v>0</v>
      </c>
      <c r="H80" s="244">
        <f t="shared" si="14"/>
        <v>0</v>
      </c>
      <c r="I80" s="216">
        <v>0</v>
      </c>
      <c r="J80" s="202">
        <f t="shared" si="9"/>
        <v>0</v>
      </c>
      <c r="K80" s="15">
        <v>0</v>
      </c>
      <c r="L80" s="202">
        <f t="shared" si="10"/>
        <v>0</v>
      </c>
      <c r="M80" s="15">
        <v>0</v>
      </c>
      <c r="N80" s="202">
        <f t="shared" si="11"/>
        <v>0</v>
      </c>
      <c r="O80" s="15">
        <v>0</v>
      </c>
      <c r="P80" s="202">
        <f t="shared" si="12"/>
        <v>0</v>
      </c>
      <c r="Q80" s="15">
        <v>0</v>
      </c>
      <c r="R80" s="202">
        <f t="shared" si="13"/>
        <v>0</v>
      </c>
    </row>
    <row r="81" spans="1:18" ht="12.75">
      <c r="A81" s="16">
        <v>1151.2</v>
      </c>
      <c r="B81" s="16">
        <v>321</v>
      </c>
      <c r="C81" s="16" t="s">
        <v>299</v>
      </c>
      <c r="D81" s="15"/>
      <c r="E81" s="15"/>
      <c r="F81" s="15">
        <f t="shared" si="15"/>
        <v>0</v>
      </c>
      <c r="G81" s="15">
        <v>0</v>
      </c>
      <c r="H81" s="244">
        <f t="shared" si="14"/>
        <v>0</v>
      </c>
      <c r="I81" s="216">
        <v>0</v>
      </c>
      <c r="J81" s="202">
        <f t="shared" si="9"/>
        <v>0</v>
      </c>
      <c r="K81" s="15">
        <v>0</v>
      </c>
      <c r="L81" s="202">
        <f t="shared" si="10"/>
        <v>0</v>
      </c>
      <c r="M81" s="15">
        <v>0</v>
      </c>
      <c r="N81" s="202">
        <f t="shared" si="11"/>
        <v>0</v>
      </c>
      <c r="O81" s="15">
        <v>0</v>
      </c>
      <c r="P81" s="202">
        <f t="shared" si="12"/>
        <v>0</v>
      </c>
      <c r="Q81" s="15">
        <v>0</v>
      </c>
      <c r="R81" s="202">
        <f t="shared" si="13"/>
        <v>0</v>
      </c>
    </row>
    <row r="82" spans="1:18" ht="12.75">
      <c r="A82" s="19"/>
      <c r="B82" s="20"/>
      <c r="C82" s="20" t="s">
        <v>47</v>
      </c>
      <c r="D82" s="26">
        <f>D70+D73</f>
        <v>35000</v>
      </c>
      <c r="E82" s="26">
        <f>E70+E73</f>
        <v>0</v>
      </c>
      <c r="F82" s="26">
        <f>F70+F73</f>
        <v>35000</v>
      </c>
      <c r="G82" s="26">
        <f>G70+G73</f>
        <v>0</v>
      </c>
      <c r="H82" s="96">
        <f t="shared" si="14"/>
        <v>35000</v>
      </c>
      <c r="I82" s="26">
        <f>I70+I73</f>
        <v>0</v>
      </c>
      <c r="J82" s="207">
        <f>F82+I82</f>
        <v>35000</v>
      </c>
      <c r="K82" s="26">
        <f>K70+K73</f>
        <v>0</v>
      </c>
      <c r="L82" s="207">
        <f t="shared" si="10"/>
        <v>35000</v>
      </c>
      <c r="M82" s="26">
        <f>M70+M73</f>
        <v>0</v>
      </c>
      <c r="N82" s="207">
        <f t="shared" si="11"/>
        <v>35000</v>
      </c>
      <c r="O82" s="26">
        <f>O70+O73</f>
        <v>0</v>
      </c>
      <c r="P82" s="207">
        <f t="shared" si="12"/>
        <v>35000</v>
      </c>
      <c r="Q82" s="26">
        <f>Q70+Q73</f>
        <v>0</v>
      </c>
      <c r="R82" s="207">
        <f t="shared" si="13"/>
        <v>35000</v>
      </c>
    </row>
    <row r="83" spans="1:3" ht="12.75">
      <c r="A83" s="93"/>
      <c r="B83" s="22"/>
      <c r="C83" s="22"/>
    </row>
    <row r="84" spans="2:8" ht="12.75">
      <c r="B84" s="22"/>
      <c r="C84" s="22"/>
      <c r="D84" s="4" t="s">
        <v>292</v>
      </c>
      <c r="E84" s="4"/>
      <c r="F84" s="4"/>
      <c r="G84" s="4"/>
      <c r="H84" s="4"/>
    </row>
    <row r="85" spans="1:18" ht="12.75">
      <c r="A85" s="23"/>
      <c r="B85" s="6" t="s">
        <v>48</v>
      </c>
      <c r="C85" s="6"/>
      <c r="D85" s="82" t="s">
        <v>462</v>
      </c>
      <c r="E85" s="368" t="s">
        <v>465</v>
      </c>
      <c r="F85" s="82" t="s">
        <v>467</v>
      </c>
      <c r="G85" s="200" t="s">
        <v>485</v>
      </c>
      <c r="H85" s="200" t="s">
        <v>486</v>
      </c>
      <c r="I85" s="200" t="s">
        <v>504</v>
      </c>
      <c r="J85" s="200" t="s">
        <v>486</v>
      </c>
      <c r="K85" s="200" t="s">
        <v>509</v>
      </c>
      <c r="L85" s="229" t="s">
        <v>486</v>
      </c>
      <c r="M85" s="200" t="s">
        <v>519</v>
      </c>
      <c r="N85" s="229" t="s">
        <v>486</v>
      </c>
      <c r="O85" s="200" t="s">
        <v>520</v>
      </c>
      <c r="P85" s="229" t="s">
        <v>486</v>
      </c>
      <c r="Q85" s="200" t="s">
        <v>520</v>
      </c>
      <c r="R85" s="229" t="s">
        <v>486</v>
      </c>
    </row>
    <row r="86" spans="1:18" ht="12.75">
      <c r="A86" s="24"/>
      <c r="B86" s="9"/>
      <c r="C86" s="9"/>
      <c r="D86" s="102">
        <v>2017</v>
      </c>
      <c r="E86" s="369">
        <v>2017</v>
      </c>
      <c r="F86" s="102" t="s">
        <v>466</v>
      </c>
      <c r="G86" s="102">
        <v>2017</v>
      </c>
      <c r="H86" s="102" t="s">
        <v>466</v>
      </c>
      <c r="I86" s="102" t="s">
        <v>505</v>
      </c>
      <c r="J86" s="201" t="s">
        <v>466</v>
      </c>
      <c r="K86" s="102" t="s">
        <v>505</v>
      </c>
      <c r="L86" s="230" t="s">
        <v>466</v>
      </c>
      <c r="M86" s="102" t="s">
        <v>505</v>
      </c>
      <c r="N86" s="230" t="s">
        <v>466</v>
      </c>
      <c r="O86" s="102" t="s">
        <v>505</v>
      </c>
      <c r="P86" s="230" t="s">
        <v>466</v>
      </c>
      <c r="Q86" s="102" t="s">
        <v>505</v>
      </c>
      <c r="R86" s="230" t="s">
        <v>466</v>
      </c>
    </row>
    <row r="87" spans="1:18" ht="12.75">
      <c r="A87" s="25" t="s">
        <v>1</v>
      </c>
      <c r="B87" s="25"/>
      <c r="C87" s="25" t="s">
        <v>49</v>
      </c>
      <c r="D87" s="123">
        <f>SUM(D88:D92)</f>
        <v>0</v>
      </c>
      <c r="E87" s="123">
        <f>SUM(E88:E92)</f>
        <v>0</v>
      </c>
      <c r="F87" s="123">
        <f>SUM(F88:F92)</f>
        <v>0</v>
      </c>
      <c r="G87" s="123">
        <f>SUM(G88:G92)</f>
        <v>0</v>
      </c>
      <c r="H87" s="123">
        <f aca="true" t="shared" si="16" ref="H87:H92">F87+G87</f>
        <v>0</v>
      </c>
      <c r="I87" s="283"/>
      <c r="J87" s="283"/>
      <c r="K87" s="76">
        <f>SUM(K88:K92)</f>
        <v>191650</v>
      </c>
      <c r="L87" s="264">
        <f aca="true" t="shared" si="17" ref="L87:L92">J87+K87</f>
        <v>191650</v>
      </c>
      <c r="M87" s="76">
        <f>SUM(M88:M92)</f>
        <v>580718</v>
      </c>
      <c r="N87" s="264">
        <f aca="true" t="shared" si="18" ref="N87:N92">L87+M87</f>
        <v>772368</v>
      </c>
      <c r="O87" s="76">
        <f>SUM(O88:O92)</f>
        <v>0</v>
      </c>
      <c r="P87" s="264">
        <f aca="true" t="shared" si="19" ref="P87:P92">N87+O87</f>
        <v>772368</v>
      </c>
      <c r="Q87" s="76">
        <f>SUM(Q88:Q92)</f>
        <v>0</v>
      </c>
      <c r="R87" s="264">
        <f aca="true" t="shared" si="20" ref="R87:R92">P87+Q87</f>
        <v>772368</v>
      </c>
    </row>
    <row r="88" spans="1:18" ht="12.75">
      <c r="A88" s="16" t="s">
        <v>491</v>
      </c>
      <c r="B88" s="16">
        <v>453</v>
      </c>
      <c r="C88" s="16" t="s">
        <v>50</v>
      </c>
      <c r="D88" s="106">
        <v>0</v>
      </c>
      <c r="E88" s="106">
        <v>0</v>
      </c>
      <c r="F88" s="106">
        <v>0</v>
      </c>
      <c r="G88" s="106">
        <v>0</v>
      </c>
      <c r="H88" s="246">
        <f t="shared" si="16"/>
        <v>0</v>
      </c>
      <c r="I88" s="218">
        <v>0</v>
      </c>
      <c r="J88" s="218"/>
      <c r="K88" s="15">
        <v>37300</v>
      </c>
      <c r="L88" s="260">
        <f t="shared" si="17"/>
        <v>37300</v>
      </c>
      <c r="M88" s="15">
        <v>0</v>
      </c>
      <c r="N88" s="260">
        <f t="shared" si="18"/>
        <v>37300</v>
      </c>
      <c r="O88" s="15">
        <v>0</v>
      </c>
      <c r="P88" s="260">
        <f t="shared" si="19"/>
        <v>37300</v>
      </c>
      <c r="Q88" s="15">
        <v>0</v>
      </c>
      <c r="R88" s="260">
        <f t="shared" si="20"/>
        <v>37300</v>
      </c>
    </row>
    <row r="89" spans="1:18" ht="12.75">
      <c r="A89" s="16">
        <v>71</v>
      </c>
      <c r="B89" s="16">
        <v>453</v>
      </c>
      <c r="C89" s="16" t="s">
        <v>378</v>
      </c>
      <c r="D89" s="106">
        <v>0</v>
      </c>
      <c r="E89" s="15">
        <v>0</v>
      </c>
      <c r="F89" s="15">
        <v>0</v>
      </c>
      <c r="G89" s="106">
        <v>0</v>
      </c>
      <c r="H89" s="246">
        <f t="shared" si="16"/>
        <v>0</v>
      </c>
      <c r="I89" s="218"/>
      <c r="J89" s="218"/>
      <c r="K89" s="15"/>
      <c r="L89" s="260">
        <f t="shared" si="17"/>
        <v>0</v>
      </c>
      <c r="M89" s="15"/>
      <c r="N89" s="260">
        <f t="shared" si="18"/>
        <v>0</v>
      </c>
      <c r="O89" s="15"/>
      <c r="P89" s="260">
        <f t="shared" si="19"/>
        <v>0</v>
      </c>
      <c r="Q89" s="15"/>
      <c r="R89" s="260">
        <f t="shared" si="20"/>
        <v>0</v>
      </c>
    </row>
    <row r="90" spans="1:18" ht="12.75">
      <c r="A90" s="16">
        <v>46</v>
      </c>
      <c r="B90" s="18">
        <v>454001</v>
      </c>
      <c r="C90" s="16" t="s">
        <v>51</v>
      </c>
      <c r="D90" s="15">
        <v>0</v>
      </c>
      <c r="E90" s="15">
        <v>0</v>
      </c>
      <c r="F90" s="15">
        <v>0</v>
      </c>
      <c r="G90" s="106">
        <v>0</v>
      </c>
      <c r="H90" s="246">
        <f t="shared" si="16"/>
        <v>0</v>
      </c>
      <c r="I90" s="218"/>
      <c r="J90" s="218"/>
      <c r="K90" s="15">
        <v>154350</v>
      </c>
      <c r="L90" s="260">
        <f t="shared" si="17"/>
        <v>154350</v>
      </c>
      <c r="M90" s="15">
        <v>580718</v>
      </c>
      <c r="N90" s="260">
        <f t="shared" si="18"/>
        <v>735068</v>
      </c>
      <c r="O90" s="15">
        <v>0</v>
      </c>
      <c r="P90" s="260">
        <f t="shared" si="19"/>
        <v>735068</v>
      </c>
      <c r="Q90" s="15">
        <v>0</v>
      </c>
      <c r="R90" s="260">
        <f t="shared" si="20"/>
        <v>735068</v>
      </c>
    </row>
    <row r="91" spans="1:18" ht="12.75">
      <c r="A91" s="16">
        <v>41</v>
      </c>
      <c r="B91" s="18">
        <v>454002</v>
      </c>
      <c r="C91" s="16" t="s">
        <v>52</v>
      </c>
      <c r="D91" s="15">
        <v>0</v>
      </c>
      <c r="E91" s="15">
        <v>0</v>
      </c>
      <c r="F91" s="15">
        <v>0</v>
      </c>
      <c r="G91" s="106">
        <v>0</v>
      </c>
      <c r="H91" s="246">
        <f t="shared" si="16"/>
        <v>0</v>
      </c>
      <c r="I91" s="218"/>
      <c r="J91" s="218"/>
      <c r="K91" s="210"/>
      <c r="L91" s="260">
        <f t="shared" si="17"/>
        <v>0</v>
      </c>
      <c r="M91" s="210"/>
      <c r="N91" s="260">
        <f t="shared" si="18"/>
        <v>0</v>
      </c>
      <c r="O91" s="210"/>
      <c r="P91" s="260">
        <f t="shared" si="19"/>
        <v>0</v>
      </c>
      <c r="Q91" s="210"/>
      <c r="R91" s="260">
        <f t="shared" si="20"/>
        <v>0</v>
      </c>
    </row>
    <row r="92" spans="1:18" ht="12.75">
      <c r="A92" s="16">
        <v>52</v>
      </c>
      <c r="B92" s="18">
        <v>513002</v>
      </c>
      <c r="C92" s="16" t="s">
        <v>324</v>
      </c>
      <c r="D92" s="106">
        <v>0</v>
      </c>
      <c r="E92" s="15">
        <v>0</v>
      </c>
      <c r="F92" s="15">
        <v>0</v>
      </c>
      <c r="G92" s="106">
        <v>0</v>
      </c>
      <c r="H92" s="112">
        <f t="shared" si="16"/>
        <v>0</v>
      </c>
      <c r="I92" s="218"/>
      <c r="J92" s="218"/>
      <c r="K92" s="210"/>
      <c r="L92" s="260">
        <f t="shared" si="17"/>
        <v>0</v>
      </c>
      <c r="M92" s="210"/>
      <c r="N92" s="260">
        <f t="shared" si="18"/>
        <v>0</v>
      </c>
      <c r="O92" s="210"/>
      <c r="P92" s="260">
        <f t="shared" si="19"/>
        <v>0</v>
      </c>
      <c r="Q92" s="210"/>
      <c r="R92" s="260">
        <f t="shared" si="20"/>
        <v>0</v>
      </c>
    </row>
    <row r="93" spans="1:3" ht="12.75">
      <c r="A93" s="50"/>
      <c r="B93" s="32"/>
      <c r="C93" s="32"/>
    </row>
    <row r="94" spans="1:3" ht="12.75">
      <c r="A94" s="50"/>
      <c r="B94" s="32"/>
      <c r="C94" s="32"/>
    </row>
    <row r="95" spans="1:3" ht="12.75">
      <c r="A95" s="50"/>
      <c r="B95" s="32"/>
      <c r="C95" s="32"/>
    </row>
    <row r="96" spans="1:3" ht="12.75">
      <c r="A96" s="50"/>
      <c r="B96" s="32"/>
      <c r="C96" s="32"/>
    </row>
    <row r="97" spans="1:3" ht="12.75">
      <c r="A97" s="50"/>
      <c r="B97" s="32"/>
      <c r="C97" s="32"/>
    </row>
    <row r="98" spans="1:3" ht="12.75">
      <c r="A98" s="32"/>
      <c r="B98" s="32"/>
      <c r="C98" s="32"/>
    </row>
    <row r="99" spans="1:3" ht="12.75">
      <c r="A99" s="32"/>
      <c r="B99" s="2"/>
      <c r="C99" s="2"/>
    </row>
    <row r="100" spans="1:8" ht="12.75">
      <c r="A100" s="2"/>
      <c r="B100" s="22"/>
      <c r="C100" s="22"/>
      <c r="D100" s="4" t="s">
        <v>292</v>
      </c>
      <c r="E100" s="4"/>
      <c r="F100" s="4"/>
      <c r="G100" s="4"/>
      <c r="H100" s="4"/>
    </row>
    <row r="101" spans="2:18" ht="12.75">
      <c r="B101" s="22"/>
      <c r="C101" s="84" t="s">
        <v>286</v>
      </c>
      <c r="D101" s="82" t="s">
        <v>462</v>
      </c>
      <c r="E101" s="368" t="s">
        <v>465</v>
      </c>
      <c r="F101" s="82" t="s">
        <v>467</v>
      </c>
      <c r="G101" s="200" t="s">
        <v>485</v>
      </c>
      <c r="H101" s="200" t="s">
        <v>486</v>
      </c>
      <c r="I101" s="200" t="s">
        <v>504</v>
      </c>
      <c r="J101" s="200" t="s">
        <v>486</v>
      </c>
      <c r="K101" s="200" t="s">
        <v>509</v>
      </c>
      <c r="L101" s="229" t="s">
        <v>486</v>
      </c>
      <c r="M101" s="200" t="s">
        <v>519</v>
      </c>
      <c r="N101" s="229" t="s">
        <v>486</v>
      </c>
      <c r="O101" s="200" t="s">
        <v>520</v>
      </c>
      <c r="P101" s="229" t="s">
        <v>486</v>
      </c>
      <c r="Q101" s="200" t="s">
        <v>520</v>
      </c>
      <c r="R101" s="229" t="s">
        <v>486</v>
      </c>
    </row>
    <row r="102" spans="2:18" ht="12.75">
      <c r="B102" s="22"/>
      <c r="C102" s="25"/>
      <c r="D102" s="102">
        <v>2017</v>
      </c>
      <c r="E102" s="369">
        <v>2017</v>
      </c>
      <c r="F102" s="102" t="s">
        <v>466</v>
      </c>
      <c r="G102" s="102">
        <v>2017</v>
      </c>
      <c r="H102" s="102" t="s">
        <v>466</v>
      </c>
      <c r="I102" s="102" t="s">
        <v>505</v>
      </c>
      <c r="J102" s="201" t="s">
        <v>466</v>
      </c>
      <c r="K102" s="102" t="s">
        <v>505</v>
      </c>
      <c r="L102" s="230" t="s">
        <v>466</v>
      </c>
      <c r="M102" s="102" t="s">
        <v>505</v>
      </c>
      <c r="N102" s="230" t="s">
        <v>466</v>
      </c>
      <c r="O102" s="102" t="s">
        <v>505</v>
      </c>
      <c r="P102" s="230" t="s">
        <v>466</v>
      </c>
      <c r="Q102" s="102" t="s">
        <v>505</v>
      </c>
      <c r="R102" s="230" t="s">
        <v>466</v>
      </c>
    </row>
    <row r="103" spans="2:18" ht="12.75">
      <c r="B103" s="22"/>
      <c r="C103" s="83" t="s">
        <v>53</v>
      </c>
      <c r="D103" s="76">
        <f>D65</f>
        <v>6889026</v>
      </c>
      <c r="E103" s="76">
        <f>E65</f>
        <v>78900</v>
      </c>
      <c r="F103" s="76">
        <f>D103+E103</f>
        <v>6967926</v>
      </c>
      <c r="G103" s="76">
        <f>G65</f>
        <v>0</v>
      </c>
      <c r="H103" s="76">
        <f>F103+G103</f>
        <v>6967926</v>
      </c>
      <c r="I103" s="76">
        <f>I65</f>
        <v>250433</v>
      </c>
      <c r="J103" s="76">
        <f>F103+I103</f>
        <v>7218359</v>
      </c>
      <c r="K103" s="207">
        <f>K65</f>
        <v>-26160</v>
      </c>
      <c r="L103" s="207">
        <f>J103+K103</f>
        <v>7192199</v>
      </c>
      <c r="M103" s="207">
        <f>M65</f>
        <v>0</v>
      </c>
      <c r="N103" s="207">
        <f>L103+M103</f>
        <v>7192199</v>
      </c>
      <c r="O103" s="207">
        <f>O65</f>
        <v>0</v>
      </c>
      <c r="P103" s="207">
        <f>N103+O103</f>
        <v>7192199</v>
      </c>
      <c r="Q103" s="207">
        <f>Q65</f>
        <v>0</v>
      </c>
      <c r="R103" s="207">
        <f>P103+Q103</f>
        <v>7192199</v>
      </c>
    </row>
    <row r="104" spans="2:18" ht="12.75">
      <c r="B104" s="22"/>
      <c r="C104" s="27" t="s">
        <v>42</v>
      </c>
      <c r="D104" s="76">
        <f>D82</f>
        <v>35000</v>
      </c>
      <c r="E104" s="76">
        <f>E82</f>
        <v>0</v>
      </c>
      <c r="F104" s="76">
        <f>D104+E104</f>
        <v>35000</v>
      </c>
      <c r="G104" s="76">
        <f>G82</f>
        <v>0</v>
      </c>
      <c r="H104" s="76">
        <f>F104+G104</f>
        <v>35000</v>
      </c>
      <c r="I104" s="284">
        <f>I82</f>
        <v>0</v>
      </c>
      <c r="J104" s="76">
        <f>F104+I104</f>
        <v>35000</v>
      </c>
      <c r="K104" s="214">
        <v>0</v>
      </c>
      <c r="L104" s="207">
        <f>J104+K104</f>
        <v>35000</v>
      </c>
      <c r="M104" s="214">
        <v>0</v>
      </c>
      <c r="N104" s="207">
        <f>L104+M104</f>
        <v>35000</v>
      </c>
      <c r="O104" s="214">
        <v>0</v>
      </c>
      <c r="P104" s="207">
        <f>N104+O104</f>
        <v>35000</v>
      </c>
      <c r="Q104" s="214">
        <v>0</v>
      </c>
      <c r="R104" s="207">
        <f>P104+Q104</f>
        <v>35000</v>
      </c>
    </row>
    <row r="105" spans="2:18" ht="12.75">
      <c r="B105" s="22"/>
      <c r="C105" s="27" t="s">
        <v>54</v>
      </c>
      <c r="D105" s="76">
        <f>D87</f>
        <v>0</v>
      </c>
      <c r="E105" s="76">
        <f>E87</f>
        <v>0</v>
      </c>
      <c r="F105" s="76">
        <f>D105+E105</f>
        <v>0</v>
      </c>
      <c r="G105" s="76">
        <f>G87</f>
        <v>0</v>
      </c>
      <c r="H105" s="76">
        <f>F105+G105</f>
        <v>0</v>
      </c>
      <c r="I105" s="283">
        <f>I87</f>
        <v>0</v>
      </c>
      <c r="J105" s="76">
        <f>F105+I105</f>
        <v>0</v>
      </c>
      <c r="K105" s="207">
        <f>K87</f>
        <v>191650</v>
      </c>
      <c r="L105" s="207">
        <f>J105+K105</f>
        <v>191650</v>
      </c>
      <c r="M105" s="207">
        <f>M87</f>
        <v>580718</v>
      </c>
      <c r="N105" s="207">
        <f>L105+M105</f>
        <v>772368</v>
      </c>
      <c r="O105" s="207">
        <f>O87</f>
        <v>0</v>
      </c>
      <c r="P105" s="207">
        <f>N105+O105</f>
        <v>772368</v>
      </c>
      <c r="Q105" s="207">
        <f>Q87</f>
        <v>0</v>
      </c>
      <c r="R105" s="207">
        <f>P105+Q105</f>
        <v>772368</v>
      </c>
    </row>
    <row r="106" spans="2:18" ht="12.75">
      <c r="B106" s="22"/>
      <c r="C106" s="27" t="s">
        <v>55</v>
      </c>
      <c r="D106" s="76">
        <v>239357</v>
      </c>
      <c r="E106" s="76">
        <v>0</v>
      </c>
      <c r="F106" s="76">
        <f>D106+E106</f>
        <v>239357</v>
      </c>
      <c r="G106" s="76">
        <v>0</v>
      </c>
      <c r="H106" s="76">
        <f>F106+G106</f>
        <v>239357</v>
      </c>
      <c r="I106" s="209">
        <v>0</v>
      </c>
      <c r="J106" s="76">
        <f>F106+I106</f>
        <v>239357</v>
      </c>
      <c r="K106" s="214">
        <v>0</v>
      </c>
      <c r="L106" s="207">
        <f>J106+K106</f>
        <v>239357</v>
      </c>
      <c r="M106" s="214">
        <v>0</v>
      </c>
      <c r="N106" s="207">
        <f>L106+M106</f>
        <v>239357</v>
      </c>
      <c r="O106" s="214">
        <v>0</v>
      </c>
      <c r="P106" s="207">
        <f>N106+O106</f>
        <v>239357</v>
      </c>
      <c r="Q106" s="214">
        <v>0</v>
      </c>
      <c r="R106" s="207">
        <f>P106+Q106</f>
        <v>239357</v>
      </c>
    </row>
    <row r="107" spans="2:18" ht="12.75">
      <c r="B107" s="22"/>
      <c r="C107" s="20" t="s">
        <v>56</v>
      </c>
      <c r="D107" s="76">
        <f>SUM(D103:D106)</f>
        <v>7163383</v>
      </c>
      <c r="E107" s="76">
        <f>SUM(E103:E106)</f>
        <v>78900</v>
      </c>
      <c r="F107" s="76">
        <f>D107+E107</f>
        <v>7242283</v>
      </c>
      <c r="G107" s="76">
        <f>SUM(G103:G106)</f>
        <v>0</v>
      </c>
      <c r="H107" s="76">
        <f>F107+G107</f>
        <v>7242283</v>
      </c>
      <c r="I107" s="76">
        <f>SUM(I103:I106)</f>
        <v>250433</v>
      </c>
      <c r="J107" s="76">
        <f>F107+I107</f>
        <v>7492716</v>
      </c>
      <c r="K107" s="207">
        <f>SUM(K103:K106)</f>
        <v>165490</v>
      </c>
      <c r="L107" s="207">
        <f>J107+K107</f>
        <v>7658206</v>
      </c>
      <c r="M107" s="207">
        <f>SUM(M103:M106)</f>
        <v>580718</v>
      </c>
      <c r="N107" s="207">
        <f>L107+M107</f>
        <v>8238924</v>
      </c>
      <c r="O107" s="207">
        <f>SUM(O103:O106)</f>
        <v>0</v>
      </c>
      <c r="P107" s="207">
        <f>N107+O107</f>
        <v>8238924</v>
      </c>
      <c r="Q107" s="207">
        <f>SUM(Q103:Q106)</f>
        <v>0</v>
      </c>
      <c r="R107" s="207">
        <f>P107+Q107</f>
        <v>8238924</v>
      </c>
    </row>
    <row r="108" spans="2:8" ht="12.75">
      <c r="B108" s="22"/>
      <c r="C108" s="22"/>
      <c r="H108" s="247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</sheetData>
  <sheetProtection/>
  <mergeCells count="4">
    <mergeCell ref="E68:E69"/>
    <mergeCell ref="E3:E4"/>
    <mergeCell ref="E85:E86"/>
    <mergeCell ref="E101:E102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97" r:id="rId3"/>
  <headerFooter alignWithMargins="0">
    <oddFooter>&amp;CStrana &amp;P&amp;R&amp;P</oddFooter>
  </headerFooter>
  <ignoredErrors>
    <ignoredError sqref="F104:F107 L103:L10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78"/>
  <sheetViews>
    <sheetView tabSelected="1" workbookViewId="0" topLeftCell="A1">
      <pane xSplit="4" ySplit="4" topLeftCell="N61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307" sqref="V307"/>
    </sheetView>
  </sheetViews>
  <sheetFormatPr defaultColWidth="9.140625" defaultRowHeight="12.75" outlineLevelRow="1"/>
  <cols>
    <col min="1" max="1" width="6.8515625" style="0" customWidth="1"/>
    <col min="2" max="2" width="8.8515625" style="0" customWidth="1"/>
    <col min="3" max="3" width="33.7109375" style="0" customWidth="1"/>
    <col min="4" max="4" width="13.57421875" style="285" customWidth="1"/>
    <col min="5" max="5" width="10.140625" style="285" customWidth="1"/>
    <col min="6" max="6" width="13.140625" style="285" customWidth="1"/>
    <col min="7" max="8" width="11.57421875" style="285" customWidth="1"/>
    <col min="9" max="9" width="11.28125" style="285" customWidth="1"/>
    <col min="10" max="10" width="12.28125" style="104" customWidth="1"/>
    <col min="11" max="11" width="11.00390625" style="104" customWidth="1"/>
    <col min="12" max="12" width="12.8515625" style="104" customWidth="1"/>
    <col min="13" max="13" width="12.421875" style="104" customWidth="1"/>
    <col min="14" max="14" width="13.140625" style="104" customWidth="1"/>
    <col min="15" max="15" width="12.421875" style="104" customWidth="1"/>
    <col min="16" max="16" width="13.140625" style="104" customWidth="1"/>
    <col min="17" max="17" width="12.421875" style="104" customWidth="1"/>
    <col min="18" max="18" width="13.140625" style="104" customWidth="1"/>
  </cols>
  <sheetData>
    <row r="1" spans="1:3" ht="15.75">
      <c r="A1" s="99" t="s">
        <v>464</v>
      </c>
      <c r="B1" s="100"/>
      <c r="C1" s="101"/>
    </row>
    <row r="2" spans="1:6" ht="18">
      <c r="A2" s="34"/>
      <c r="B2" s="34" t="s">
        <v>57</v>
      </c>
      <c r="C2" s="34"/>
      <c r="D2" s="4" t="s">
        <v>292</v>
      </c>
      <c r="E2" s="4"/>
      <c r="F2" s="4"/>
    </row>
    <row r="3" spans="1:18" ht="16.5" customHeight="1">
      <c r="A3" s="5"/>
      <c r="B3" s="35" t="s">
        <v>58</v>
      </c>
      <c r="C3" s="36"/>
      <c r="D3" s="77" t="s">
        <v>463</v>
      </c>
      <c r="E3" s="368" t="s">
        <v>465</v>
      </c>
      <c r="F3" s="82" t="s">
        <v>467</v>
      </c>
      <c r="G3" s="200" t="s">
        <v>487</v>
      </c>
      <c r="H3" s="200" t="s">
        <v>486</v>
      </c>
      <c r="I3" s="200" t="s">
        <v>506</v>
      </c>
      <c r="J3" s="82" t="s">
        <v>467</v>
      </c>
      <c r="K3" s="200" t="s">
        <v>509</v>
      </c>
      <c r="L3" s="229" t="s">
        <v>486</v>
      </c>
      <c r="M3" s="200" t="s">
        <v>519</v>
      </c>
      <c r="N3" s="229" t="s">
        <v>486</v>
      </c>
      <c r="O3" s="200" t="s">
        <v>520</v>
      </c>
      <c r="P3" s="229" t="s">
        <v>486</v>
      </c>
      <c r="Q3" s="200" t="s">
        <v>524</v>
      </c>
      <c r="R3" s="229" t="s">
        <v>486</v>
      </c>
    </row>
    <row r="4" spans="1:18" ht="9.75" customHeight="1">
      <c r="A4" s="8"/>
      <c r="B4" s="38"/>
      <c r="C4" s="39"/>
      <c r="D4" s="78">
        <v>2017</v>
      </c>
      <c r="E4" s="369"/>
      <c r="F4" s="102" t="s">
        <v>466</v>
      </c>
      <c r="G4" s="201" t="s">
        <v>488</v>
      </c>
      <c r="H4" s="201" t="s">
        <v>466</v>
      </c>
      <c r="I4" s="201" t="s">
        <v>505</v>
      </c>
      <c r="J4" s="102" t="s">
        <v>466</v>
      </c>
      <c r="K4" s="102" t="s">
        <v>505</v>
      </c>
      <c r="L4" s="230" t="s">
        <v>466</v>
      </c>
      <c r="M4" s="102" t="s">
        <v>505</v>
      </c>
      <c r="N4" s="230" t="s">
        <v>466</v>
      </c>
      <c r="O4" s="102" t="s">
        <v>505</v>
      </c>
      <c r="P4" s="230" t="s">
        <v>466</v>
      </c>
      <c r="Q4" s="102" t="s">
        <v>505</v>
      </c>
      <c r="R4" s="230" t="s">
        <v>466</v>
      </c>
    </row>
    <row r="5" spans="1:18" ht="22.5">
      <c r="A5" s="25" t="s">
        <v>59</v>
      </c>
      <c r="B5" s="6" t="s">
        <v>340</v>
      </c>
      <c r="C5" s="131" t="s">
        <v>397</v>
      </c>
      <c r="D5" s="146">
        <f aca="true" t="shared" si="0" ref="D5:J5">D6+D12+D20+D68</f>
        <v>1122061</v>
      </c>
      <c r="E5" s="146">
        <f t="shared" si="0"/>
        <v>0</v>
      </c>
      <c r="F5" s="146">
        <f t="shared" si="0"/>
        <v>1122061</v>
      </c>
      <c r="G5" s="146">
        <f t="shared" si="0"/>
        <v>0</v>
      </c>
      <c r="H5" s="146">
        <f>F5+G5</f>
        <v>1122061</v>
      </c>
      <c r="I5" s="146">
        <f>I6+I12+I20+I68</f>
        <v>0</v>
      </c>
      <c r="J5" s="146">
        <f t="shared" si="0"/>
        <v>1122061</v>
      </c>
      <c r="K5" s="146">
        <f>K6+K12+K20+K68</f>
        <v>0</v>
      </c>
      <c r="L5" s="207">
        <f>J5+K5</f>
        <v>1122061</v>
      </c>
      <c r="M5" s="146">
        <f>M6+M12+M20+M68</f>
        <v>16569</v>
      </c>
      <c r="N5" s="207">
        <f>L5+M5</f>
        <v>1138630</v>
      </c>
      <c r="O5" s="146">
        <f>O6+O12+O20+O68</f>
        <v>0</v>
      </c>
      <c r="P5" s="207">
        <f>N5+O5</f>
        <v>1138630</v>
      </c>
      <c r="Q5" s="146">
        <f>Q6+Q12+Q20+Q68</f>
        <v>0</v>
      </c>
      <c r="R5" s="207">
        <f>P5+Q5</f>
        <v>1138630</v>
      </c>
    </row>
    <row r="6" spans="1:18" ht="12.75">
      <c r="A6" s="16">
        <v>41</v>
      </c>
      <c r="B6" s="40">
        <v>610</v>
      </c>
      <c r="C6" s="13" t="s">
        <v>60</v>
      </c>
      <c r="D6" s="112">
        <f aca="true" t="shared" si="1" ref="D6:J6">SUM(D7:D11)</f>
        <v>570000</v>
      </c>
      <c r="E6" s="112">
        <f t="shared" si="1"/>
        <v>0</v>
      </c>
      <c r="F6" s="112">
        <f t="shared" si="1"/>
        <v>570000</v>
      </c>
      <c r="G6" s="305">
        <f t="shared" si="1"/>
        <v>0</v>
      </c>
      <c r="H6" s="147">
        <f>F6+G6</f>
        <v>570000</v>
      </c>
      <c r="I6" s="147">
        <f>SUM(I7:I11)</f>
        <v>0</v>
      </c>
      <c r="J6" s="203">
        <f t="shared" si="1"/>
        <v>570000</v>
      </c>
      <c r="K6" s="147">
        <f>SUM(K7:K11)</f>
        <v>0</v>
      </c>
      <c r="L6" s="203">
        <f aca="true" t="shared" si="2" ref="L6:L69">J6+K6</f>
        <v>570000</v>
      </c>
      <c r="M6" s="147">
        <f>SUM(M7:M11)</f>
        <v>0</v>
      </c>
      <c r="N6" s="203">
        <f aca="true" t="shared" si="3" ref="N6:N69">L6+M6</f>
        <v>570000</v>
      </c>
      <c r="O6" s="147">
        <f>SUM(O7:O11)</f>
        <v>0</v>
      </c>
      <c r="P6" s="203">
        <f aca="true" t="shared" si="4" ref="P6:P69">N6+O6</f>
        <v>570000</v>
      </c>
      <c r="Q6" s="147">
        <f>SUM(Q7:Q11)</f>
        <v>0</v>
      </c>
      <c r="R6" s="203">
        <f aca="true" t="shared" si="5" ref="R6:R69">P6+Q6</f>
        <v>570000</v>
      </c>
    </row>
    <row r="7" spans="1:18" ht="11.25" customHeight="1" outlineLevel="1">
      <c r="A7" s="16">
        <v>41</v>
      </c>
      <c r="B7" s="43">
        <v>611</v>
      </c>
      <c r="C7" s="16" t="s">
        <v>61</v>
      </c>
      <c r="D7" s="113">
        <v>570000</v>
      </c>
      <c r="E7" s="113"/>
      <c r="F7" s="113">
        <f>D7+E7</f>
        <v>570000</v>
      </c>
      <c r="G7" s="305">
        <v>0</v>
      </c>
      <c r="H7" s="161">
        <f aca="true" t="shared" si="6" ref="H7:H70">F7+G7</f>
        <v>570000</v>
      </c>
      <c r="I7" s="161">
        <v>0</v>
      </c>
      <c r="J7" s="202">
        <v>326400</v>
      </c>
      <c r="K7" s="161">
        <v>0</v>
      </c>
      <c r="L7" s="202">
        <f t="shared" si="2"/>
        <v>326400</v>
      </c>
      <c r="M7" s="161">
        <v>0</v>
      </c>
      <c r="N7" s="202">
        <f t="shared" si="3"/>
        <v>326400</v>
      </c>
      <c r="O7" s="161">
        <v>0</v>
      </c>
      <c r="P7" s="202">
        <f t="shared" si="4"/>
        <v>326400</v>
      </c>
      <c r="Q7" s="161">
        <v>0</v>
      </c>
      <c r="R7" s="202">
        <f t="shared" si="5"/>
        <v>326400</v>
      </c>
    </row>
    <row r="8" spans="1:18" ht="12.75" outlineLevel="1">
      <c r="A8" s="16">
        <v>41</v>
      </c>
      <c r="B8" s="43">
        <v>611</v>
      </c>
      <c r="C8" s="16" t="s">
        <v>351</v>
      </c>
      <c r="D8" s="113"/>
      <c r="E8" s="113"/>
      <c r="F8" s="112">
        <f>D8+E8</f>
        <v>0</v>
      </c>
      <c r="G8" s="305">
        <v>0</v>
      </c>
      <c r="H8" s="161">
        <f t="shared" si="6"/>
        <v>0</v>
      </c>
      <c r="I8" s="161">
        <v>0</v>
      </c>
      <c r="J8" s="202">
        <f aca="true" t="shared" si="7" ref="J8:J19">F8+G8</f>
        <v>0</v>
      </c>
      <c r="K8" s="161">
        <v>0</v>
      </c>
      <c r="L8" s="202">
        <f t="shared" si="2"/>
        <v>0</v>
      </c>
      <c r="M8" s="161">
        <v>0</v>
      </c>
      <c r="N8" s="202">
        <f t="shared" si="3"/>
        <v>0</v>
      </c>
      <c r="O8" s="161">
        <v>0</v>
      </c>
      <c r="P8" s="202">
        <f t="shared" si="4"/>
        <v>0</v>
      </c>
      <c r="Q8" s="161">
        <v>0</v>
      </c>
      <c r="R8" s="202">
        <f t="shared" si="5"/>
        <v>0</v>
      </c>
    </row>
    <row r="9" spans="1:18" ht="12.75" outlineLevel="1">
      <c r="A9" s="16">
        <v>41</v>
      </c>
      <c r="B9" s="43">
        <v>612</v>
      </c>
      <c r="C9" s="16" t="s">
        <v>492</v>
      </c>
      <c r="D9" s="113"/>
      <c r="E9" s="113"/>
      <c r="F9" s="112">
        <f>D9+E9</f>
        <v>0</v>
      </c>
      <c r="G9" s="305">
        <v>0</v>
      </c>
      <c r="H9" s="161">
        <f t="shared" si="6"/>
        <v>0</v>
      </c>
      <c r="I9" s="161">
        <v>0</v>
      </c>
      <c r="J9" s="202">
        <v>118400</v>
      </c>
      <c r="K9" s="161">
        <v>0</v>
      </c>
      <c r="L9" s="202">
        <f t="shared" si="2"/>
        <v>118400</v>
      </c>
      <c r="M9" s="161">
        <v>0</v>
      </c>
      <c r="N9" s="202">
        <f t="shared" si="3"/>
        <v>118400</v>
      </c>
      <c r="O9" s="161">
        <v>0</v>
      </c>
      <c r="P9" s="202">
        <f t="shared" si="4"/>
        <v>118400</v>
      </c>
      <c r="Q9" s="161">
        <v>0</v>
      </c>
      <c r="R9" s="202">
        <f t="shared" si="5"/>
        <v>118400</v>
      </c>
    </row>
    <row r="10" spans="1:18" ht="12.75" outlineLevel="1">
      <c r="A10" s="16">
        <v>41</v>
      </c>
      <c r="B10" s="43">
        <v>614</v>
      </c>
      <c r="C10" s="16" t="s">
        <v>64</v>
      </c>
      <c r="D10" s="113"/>
      <c r="E10" s="113"/>
      <c r="F10" s="112">
        <f>D10+E10</f>
        <v>0</v>
      </c>
      <c r="G10" s="305">
        <v>0</v>
      </c>
      <c r="H10" s="161">
        <f t="shared" si="6"/>
        <v>0</v>
      </c>
      <c r="I10" s="161">
        <v>0</v>
      </c>
      <c r="J10" s="202">
        <v>60000</v>
      </c>
      <c r="K10" s="161">
        <v>0</v>
      </c>
      <c r="L10" s="202">
        <f t="shared" si="2"/>
        <v>60000</v>
      </c>
      <c r="M10" s="161">
        <v>0</v>
      </c>
      <c r="N10" s="202">
        <f t="shared" si="3"/>
        <v>60000</v>
      </c>
      <c r="O10" s="161">
        <v>0</v>
      </c>
      <c r="P10" s="202">
        <f t="shared" si="4"/>
        <v>60000</v>
      </c>
      <c r="Q10" s="161">
        <v>0</v>
      </c>
      <c r="R10" s="202">
        <f t="shared" si="5"/>
        <v>60000</v>
      </c>
    </row>
    <row r="11" spans="1:18" ht="12.75" outlineLevel="1">
      <c r="A11" s="16">
        <v>41</v>
      </c>
      <c r="B11" s="43">
        <v>615</v>
      </c>
      <c r="C11" s="16" t="s">
        <v>65</v>
      </c>
      <c r="D11" s="113"/>
      <c r="E11" s="113"/>
      <c r="F11" s="112">
        <f>D11+E11</f>
        <v>0</v>
      </c>
      <c r="G11" s="305">
        <v>0</v>
      </c>
      <c r="H11" s="161">
        <f t="shared" si="6"/>
        <v>0</v>
      </c>
      <c r="I11" s="161">
        <v>0</v>
      </c>
      <c r="J11" s="202">
        <v>65200</v>
      </c>
      <c r="K11" s="161">
        <v>0</v>
      </c>
      <c r="L11" s="202">
        <f t="shared" si="2"/>
        <v>65200</v>
      </c>
      <c r="M11" s="161">
        <v>0</v>
      </c>
      <c r="N11" s="202">
        <f t="shared" si="3"/>
        <v>65200</v>
      </c>
      <c r="O11" s="161">
        <v>0</v>
      </c>
      <c r="P11" s="202">
        <f t="shared" si="4"/>
        <v>65200</v>
      </c>
      <c r="Q11" s="161">
        <v>0</v>
      </c>
      <c r="R11" s="202">
        <f t="shared" si="5"/>
        <v>65200</v>
      </c>
    </row>
    <row r="12" spans="1:18" ht="12.75">
      <c r="A12" s="16">
        <v>41</v>
      </c>
      <c r="B12" s="40">
        <v>620</v>
      </c>
      <c r="C12" s="13" t="s">
        <v>66</v>
      </c>
      <c r="D12" s="112">
        <f>SUM(D13:D19)</f>
        <v>191009</v>
      </c>
      <c r="E12" s="112">
        <f>SUM(E13:E19)</f>
        <v>0</v>
      </c>
      <c r="F12" s="112">
        <f>SUM(F13:F19)</f>
        <v>191009</v>
      </c>
      <c r="G12" s="306">
        <f>SUM(G13:G19)</f>
        <v>0</v>
      </c>
      <c r="H12" s="147">
        <f t="shared" si="6"/>
        <v>191009</v>
      </c>
      <c r="I12" s="147">
        <f>SUM(I13:I19)</f>
        <v>0</v>
      </c>
      <c r="J12" s="203">
        <f t="shared" si="7"/>
        <v>191009</v>
      </c>
      <c r="K12" s="161">
        <f>SUM(K13:K19)</f>
        <v>0</v>
      </c>
      <c r="L12" s="202">
        <f t="shared" si="2"/>
        <v>191009</v>
      </c>
      <c r="M12" s="161">
        <f>SUM(M13:M19)</f>
        <v>0</v>
      </c>
      <c r="N12" s="202">
        <f t="shared" si="3"/>
        <v>191009</v>
      </c>
      <c r="O12" s="161">
        <f>SUM(O13:O19)</f>
        <v>0</v>
      </c>
      <c r="P12" s="202">
        <f t="shared" si="4"/>
        <v>191009</v>
      </c>
      <c r="Q12" s="161">
        <f>SUM(Q13:Q19)</f>
        <v>0</v>
      </c>
      <c r="R12" s="202">
        <f t="shared" si="5"/>
        <v>191009</v>
      </c>
    </row>
    <row r="13" spans="1:240" ht="12.75" outlineLevel="1">
      <c r="A13" s="16">
        <v>41</v>
      </c>
      <c r="B13" s="43" t="s">
        <v>67</v>
      </c>
      <c r="C13" s="16" t="s">
        <v>68</v>
      </c>
      <c r="D13" s="113">
        <v>54750</v>
      </c>
      <c r="E13" s="113"/>
      <c r="F13" s="113">
        <f>D13+E13</f>
        <v>54750</v>
      </c>
      <c r="G13" s="113">
        <v>0</v>
      </c>
      <c r="H13" s="161">
        <f t="shared" si="6"/>
        <v>54750</v>
      </c>
      <c r="I13" s="161">
        <v>0</v>
      </c>
      <c r="J13" s="202">
        <f t="shared" si="7"/>
        <v>54750</v>
      </c>
      <c r="K13" s="161">
        <v>0</v>
      </c>
      <c r="L13" s="202">
        <f t="shared" si="2"/>
        <v>54750</v>
      </c>
      <c r="M13" s="161">
        <v>0</v>
      </c>
      <c r="N13" s="202">
        <f t="shared" si="3"/>
        <v>54750</v>
      </c>
      <c r="O13" s="161">
        <v>0</v>
      </c>
      <c r="P13" s="202">
        <f t="shared" si="4"/>
        <v>54750</v>
      </c>
      <c r="Q13" s="161">
        <v>0</v>
      </c>
      <c r="R13" s="202">
        <f t="shared" si="5"/>
        <v>54750</v>
      </c>
      <c r="IF13">
        <f aca="true" t="shared" si="8" ref="IF13:IF19">SUM(A13:IE13)</f>
        <v>438041</v>
      </c>
    </row>
    <row r="14" spans="1:240" ht="12.75" outlineLevel="1">
      <c r="A14" s="16">
        <v>41</v>
      </c>
      <c r="B14" s="43">
        <v>625001</v>
      </c>
      <c r="C14" s="16" t="s">
        <v>69</v>
      </c>
      <c r="D14" s="172">
        <v>7664</v>
      </c>
      <c r="E14" s="172"/>
      <c r="F14" s="113">
        <f aca="true" t="shared" si="9" ref="F14:F19">D14+E14</f>
        <v>7664</v>
      </c>
      <c r="G14" s="113">
        <v>0</v>
      </c>
      <c r="H14" s="161">
        <f t="shared" si="6"/>
        <v>7664</v>
      </c>
      <c r="I14" s="161">
        <v>0</v>
      </c>
      <c r="J14" s="202">
        <f t="shared" si="7"/>
        <v>7664</v>
      </c>
      <c r="K14" s="161">
        <v>0</v>
      </c>
      <c r="L14" s="202">
        <f t="shared" si="2"/>
        <v>7664</v>
      </c>
      <c r="M14" s="161">
        <v>0</v>
      </c>
      <c r="N14" s="202">
        <f t="shared" si="3"/>
        <v>7664</v>
      </c>
      <c r="O14" s="161">
        <v>0</v>
      </c>
      <c r="P14" s="202">
        <f t="shared" si="4"/>
        <v>7664</v>
      </c>
      <c r="Q14" s="161">
        <v>0</v>
      </c>
      <c r="R14" s="202">
        <f t="shared" si="5"/>
        <v>7664</v>
      </c>
      <c r="IF14">
        <f t="shared" si="8"/>
        <v>686354</v>
      </c>
    </row>
    <row r="15" spans="1:240" ht="12.75" outlineLevel="1">
      <c r="A15" s="16">
        <v>41</v>
      </c>
      <c r="B15" s="43">
        <v>625002</v>
      </c>
      <c r="C15" s="16" t="s">
        <v>70</v>
      </c>
      <c r="D15" s="113">
        <v>76309</v>
      </c>
      <c r="E15" s="113"/>
      <c r="F15" s="113">
        <f t="shared" si="9"/>
        <v>76309</v>
      </c>
      <c r="G15" s="113">
        <v>0</v>
      </c>
      <c r="H15" s="161">
        <f t="shared" si="6"/>
        <v>76309</v>
      </c>
      <c r="I15" s="161">
        <v>0</v>
      </c>
      <c r="J15" s="202">
        <f t="shared" si="7"/>
        <v>76309</v>
      </c>
      <c r="K15" s="161">
        <v>0</v>
      </c>
      <c r="L15" s="202">
        <f t="shared" si="2"/>
        <v>76309</v>
      </c>
      <c r="M15" s="161">
        <v>0</v>
      </c>
      <c r="N15" s="202">
        <f t="shared" si="3"/>
        <v>76309</v>
      </c>
      <c r="O15" s="161">
        <v>0</v>
      </c>
      <c r="P15" s="202">
        <f t="shared" si="4"/>
        <v>76309</v>
      </c>
      <c r="Q15" s="161">
        <v>0</v>
      </c>
      <c r="R15" s="202">
        <f t="shared" si="5"/>
        <v>76309</v>
      </c>
      <c r="IF15">
        <f t="shared" si="8"/>
        <v>1235515</v>
      </c>
    </row>
    <row r="16" spans="1:240" ht="12.75" outlineLevel="1">
      <c r="A16" s="16">
        <v>41</v>
      </c>
      <c r="B16" s="43">
        <v>625003</v>
      </c>
      <c r="C16" s="16" t="s">
        <v>71</v>
      </c>
      <c r="D16" s="113">
        <v>16425</v>
      </c>
      <c r="E16" s="113"/>
      <c r="F16" s="113">
        <f t="shared" si="9"/>
        <v>16425</v>
      </c>
      <c r="G16" s="113">
        <v>0</v>
      </c>
      <c r="H16" s="161">
        <f t="shared" si="6"/>
        <v>16425</v>
      </c>
      <c r="I16" s="161">
        <v>0</v>
      </c>
      <c r="J16" s="202">
        <f t="shared" si="7"/>
        <v>16425</v>
      </c>
      <c r="K16" s="161">
        <v>0</v>
      </c>
      <c r="L16" s="202">
        <f t="shared" si="2"/>
        <v>16425</v>
      </c>
      <c r="M16" s="161">
        <v>0</v>
      </c>
      <c r="N16" s="202">
        <f t="shared" si="3"/>
        <v>16425</v>
      </c>
      <c r="O16" s="161">
        <v>0</v>
      </c>
      <c r="P16" s="202">
        <f t="shared" si="4"/>
        <v>16425</v>
      </c>
      <c r="Q16" s="161">
        <v>0</v>
      </c>
      <c r="R16" s="202">
        <f t="shared" si="5"/>
        <v>16425</v>
      </c>
      <c r="IF16">
        <f t="shared" si="8"/>
        <v>756444</v>
      </c>
    </row>
    <row r="17" spans="1:240" ht="12.75" outlineLevel="1">
      <c r="A17" s="16">
        <v>41</v>
      </c>
      <c r="B17" s="43">
        <v>625004</v>
      </c>
      <c r="C17" s="16" t="s">
        <v>72</v>
      </c>
      <c r="D17" s="113">
        <v>4380</v>
      </c>
      <c r="E17" s="113"/>
      <c r="F17" s="113">
        <f t="shared" si="9"/>
        <v>4380</v>
      </c>
      <c r="G17" s="113">
        <v>0</v>
      </c>
      <c r="H17" s="161">
        <f t="shared" si="6"/>
        <v>4380</v>
      </c>
      <c r="I17" s="161">
        <v>0</v>
      </c>
      <c r="J17" s="202">
        <f t="shared" si="7"/>
        <v>4380</v>
      </c>
      <c r="K17" s="161">
        <v>0</v>
      </c>
      <c r="L17" s="202">
        <f t="shared" si="2"/>
        <v>4380</v>
      </c>
      <c r="M17" s="161">
        <v>0</v>
      </c>
      <c r="N17" s="202">
        <f t="shared" si="3"/>
        <v>4380</v>
      </c>
      <c r="O17" s="161">
        <v>0</v>
      </c>
      <c r="P17" s="202">
        <f t="shared" si="4"/>
        <v>4380</v>
      </c>
      <c r="Q17" s="161">
        <v>0</v>
      </c>
      <c r="R17" s="202">
        <f t="shared" si="5"/>
        <v>4380</v>
      </c>
      <c r="IF17">
        <f t="shared" si="8"/>
        <v>660085</v>
      </c>
    </row>
    <row r="18" spans="1:240" ht="12.75" outlineLevel="1">
      <c r="A18" s="16">
        <v>41</v>
      </c>
      <c r="B18" s="43">
        <v>625005</v>
      </c>
      <c r="C18" s="16" t="s">
        <v>73</v>
      </c>
      <c r="D18" s="113">
        <v>5475</v>
      </c>
      <c r="E18" s="113"/>
      <c r="F18" s="113">
        <f t="shared" si="9"/>
        <v>5475</v>
      </c>
      <c r="G18" s="113">
        <v>0</v>
      </c>
      <c r="H18" s="161">
        <f t="shared" si="6"/>
        <v>5475</v>
      </c>
      <c r="I18" s="161">
        <v>0</v>
      </c>
      <c r="J18" s="202">
        <f t="shared" si="7"/>
        <v>5475</v>
      </c>
      <c r="K18" s="161">
        <v>0</v>
      </c>
      <c r="L18" s="202">
        <f t="shared" si="2"/>
        <v>5475</v>
      </c>
      <c r="M18" s="161">
        <v>0</v>
      </c>
      <c r="N18" s="202">
        <f t="shared" si="3"/>
        <v>5475</v>
      </c>
      <c r="O18" s="161">
        <v>0</v>
      </c>
      <c r="P18" s="202">
        <f t="shared" si="4"/>
        <v>5475</v>
      </c>
      <c r="Q18" s="161">
        <v>0</v>
      </c>
      <c r="R18" s="202">
        <f t="shared" si="5"/>
        <v>5475</v>
      </c>
      <c r="IF18">
        <f t="shared" si="8"/>
        <v>668846</v>
      </c>
    </row>
    <row r="19" spans="1:240" ht="12.75" outlineLevel="1">
      <c r="A19" s="16">
        <v>41</v>
      </c>
      <c r="B19" s="43">
        <v>625007</v>
      </c>
      <c r="C19" s="16" t="s">
        <v>74</v>
      </c>
      <c r="D19" s="113">
        <v>26006</v>
      </c>
      <c r="E19" s="113"/>
      <c r="F19" s="113">
        <f t="shared" si="9"/>
        <v>26006</v>
      </c>
      <c r="G19" s="113">
        <v>0</v>
      </c>
      <c r="H19" s="161">
        <f t="shared" si="6"/>
        <v>26006</v>
      </c>
      <c r="I19" s="161">
        <v>0</v>
      </c>
      <c r="J19" s="202">
        <f t="shared" si="7"/>
        <v>26006</v>
      </c>
      <c r="K19" s="161">
        <v>0</v>
      </c>
      <c r="L19" s="202">
        <f t="shared" si="2"/>
        <v>26006</v>
      </c>
      <c r="M19" s="161">
        <v>0</v>
      </c>
      <c r="N19" s="202">
        <f t="shared" si="3"/>
        <v>26006</v>
      </c>
      <c r="O19" s="161">
        <v>0</v>
      </c>
      <c r="P19" s="202">
        <f t="shared" si="4"/>
        <v>26006</v>
      </c>
      <c r="Q19" s="161">
        <v>0</v>
      </c>
      <c r="R19" s="202">
        <f t="shared" si="5"/>
        <v>26006</v>
      </c>
      <c r="IF19">
        <f t="shared" si="8"/>
        <v>833096</v>
      </c>
    </row>
    <row r="20" spans="1:18" ht="12.75">
      <c r="A20" s="20"/>
      <c r="B20" s="44">
        <v>630</v>
      </c>
      <c r="C20" s="20" t="s">
        <v>75</v>
      </c>
      <c r="D20" s="116">
        <f>D21+D24+D30+D37+D42+D43+D51</f>
        <v>361052</v>
      </c>
      <c r="E20" s="116">
        <f>E21+E24+E30+E37+E42+E43+E51</f>
        <v>0</v>
      </c>
      <c r="F20" s="116">
        <f>F21+F24+F30+F37+F42+F43+F51</f>
        <v>361052</v>
      </c>
      <c r="G20" s="79">
        <f>SUM(G22:G23)</f>
        <v>0</v>
      </c>
      <c r="H20" s="160">
        <f t="shared" si="6"/>
        <v>361052</v>
      </c>
      <c r="I20" s="252"/>
      <c r="J20" s="207">
        <f>F20+G20</f>
        <v>361052</v>
      </c>
      <c r="K20" s="207">
        <f>K21+K24+K30+K37+K42+K43+K49+K51</f>
        <v>0</v>
      </c>
      <c r="L20" s="207">
        <f t="shared" si="2"/>
        <v>361052</v>
      </c>
      <c r="M20" s="207">
        <f>M21+M24+M30+M37+M42+M43+M49+M51</f>
        <v>16569</v>
      </c>
      <c r="N20" s="207">
        <f t="shared" si="3"/>
        <v>377621</v>
      </c>
      <c r="O20" s="207">
        <f>O21+O24+O30+O37+O42+O43+O49+O51</f>
        <v>0</v>
      </c>
      <c r="P20" s="207">
        <f t="shared" si="4"/>
        <v>377621</v>
      </c>
      <c r="Q20" s="207">
        <f>Q21+Q24+Q30+Q37+Q42+Q43+Q49+Q51</f>
        <v>0</v>
      </c>
      <c r="R20" s="207">
        <f t="shared" si="5"/>
        <v>377621</v>
      </c>
    </row>
    <row r="21" spans="1:18" ht="12.75">
      <c r="A21" s="13">
        <v>41</v>
      </c>
      <c r="B21" s="40">
        <v>631</v>
      </c>
      <c r="C21" s="13" t="s">
        <v>76</v>
      </c>
      <c r="D21" s="112">
        <f>SUM(D22:D23)</f>
        <v>2500</v>
      </c>
      <c r="E21" s="112">
        <f>SUM(E22:E23)</f>
        <v>0</v>
      </c>
      <c r="F21" s="112">
        <f>SUM(F22:F23)</f>
        <v>2500</v>
      </c>
      <c r="G21" s="307">
        <f>SUM(G22:G23)</f>
        <v>0</v>
      </c>
      <c r="H21" s="147">
        <f t="shared" si="6"/>
        <v>2500</v>
      </c>
      <c r="I21" s="161">
        <f>SUM(I22:I23)</f>
        <v>0</v>
      </c>
      <c r="J21" s="211">
        <f>F21+G21</f>
        <v>2500</v>
      </c>
      <c r="K21" s="161">
        <f>SUM(K22:K23)</f>
        <v>0</v>
      </c>
      <c r="L21" s="202">
        <f t="shared" si="2"/>
        <v>2500</v>
      </c>
      <c r="M21" s="161">
        <f>SUM(M22:M23)</f>
        <v>0</v>
      </c>
      <c r="N21" s="202">
        <f t="shared" si="3"/>
        <v>2500</v>
      </c>
      <c r="O21" s="161">
        <f>SUM(O22:O23)</f>
        <v>0</v>
      </c>
      <c r="P21" s="202">
        <f t="shared" si="4"/>
        <v>2500</v>
      </c>
      <c r="Q21" s="161">
        <f>SUM(Q22:Q23)</f>
        <v>0</v>
      </c>
      <c r="R21" s="202">
        <f t="shared" si="5"/>
        <v>2500</v>
      </c>
    </row>
    <row r="22" spans="1:18" ht="12.75" outlineLevel="1">
      <c r="A22" s="16">
        <v>41</v>
      </c>
      <c r="B22" s="43">
        <v>631001</v>
      </c>
      <c r="C22" s="16" t="s">
        <v>77</v>
      </c>
      <c r="D22" s="113">
        <v>1000</v>
      </c>
      <c r="E22" s="113"/>
      <c r="F22" s="113">
        <f>D22+E22</f>
        <v>1000</v>
      </c>
      <c r="G22" s="113">
        <v>0</v>
      </c>
      <c r="H22" s="161">
        <f t="shared" si="6"/>
        <v>1000</v>
      </c>
      <c r="I22" s="161">
        <v>0</v>
      </c>
      <c r="J22" s="211">
        <f aca="true" t="shared" si="10" ref="J22:J72">F22+G22</f>
        <v>1000</v>
      </c>
      <c r="K22" s="161">
        <v>0</v>
      </c>
      <c r="L22" s="202">
        <f t="shared" si="2"/>
        <v>1000</v>
      </c>
      <c r="M22" s="161">
        <v>0</v>
      </c>
      <c r="N22" s="202">
        <f t="shared" si="3"/>
        <v>1000</v>
      </c>
      <c r="O22" s="161">
        <v>0</v>
      </c>
      <c r="P22" s="202">
        <f t="shared" si="4"/>
        <v>1000</v>
      </c>
      <c r="Q22" s="161">
        <v>0</v>
      </c>
      <c r="R22" s="202">
        <f t="shared" si="5"/>
        <v>1000</v>
      </c>
    </row>
    <row r="23" spans="1:18" ht="12.75" outlineLevel="1">
      <c r="A23" s="16">
        <v>41</v>
      </c>
      <c r="B23" s="43">
        <v>631002</v>
      </c>
      <c r="C23" s="16" t="s">
        <v>78</v>
      </c>
      <c r="D23" s="113">
        <v>1500</v>
      </c>
      <c r="E23" s="113"/>
      <c r="F23" s="113">
        <f>D23+E23</f>
        <v>1500</v>
      </c>
      <c r="G23" s="113">
        <v>0</v>
      </c>
      <c r="H23" s="161">
        <f t="shared" si="6"/>
        <v>1500</v>
      </c>
      <c r="I23" s="161">
        <v>0</v>
      </c>
      <c r="J23" s="211">
        <f t="shared" si="10"/>
        <v>1500</v>
      </c>
      <c r="K23" s="161">
        <v>0</v>
      </c>
      <c r="L23" s="202">
        <f t="shared" si="2"/>
        <v>1500</v>
      </c>
      <c r="M23" s="161">
        <v>0</v>
      </c>
      <c r="N23" s="202">
        <f t="shared" si="3"/>
        <v>1500</v>
      </c>
      <c r="O23" s="161">
        <v>0</v>
      </c>
      <c r="P23" s="202">
        <f t="shared" si="4"/>
        <v>1500</v>
      </c>
      <c r="Q23" s="161">
        <v>0</v>
      </c>
      <c r="R23" s="202">
        <f t="shared" si="5"/>
        <v>1500</v>
      </c>
    </row>
    <row r="24" spans="1:18" ht="12.75">
      <c r="A24" s="13">
        <v>41</v>
      </c>
      <c r="B24" s="40">
        <v>632</v>
      </c>
      <c r="C24" s="13" t="s">
        <v>79</v>
      </c>
      <c r="D24" s="112">
        <f>SUM(D25:D29)</f>
        <v>77150</v>
      </c>
      <c r="E24" s="112">
        <f>SUM(E25:E29)</f>
        <v>0</v>
      </c>
      <c r="F24" s="112">
        <f>SUM(F25:F29)</f>
        <v>77150</v>
      </c>
      <c r="G24" s="112">
        <f>SUM(G25:G29)</f>
        <v>0</v>
      </c>
      <c r="H24" s="147">
        <f t="shared" si="6"/>
        <v>77150</v>
      </c>
      <c r="I24" s="161"/>
      <c r="J24" s="211">
        <f t="shared" si="10"/>
        <v>77150</v>
      </c>
      <c r="K24" s="161"/>
      <c r="L24" s="202">
        <f t="shared" si="2"/>
        <v>77150</v>
      </c>
      <c r="M24" s="161"/>
      <c r="N24" s="202">
        <f t="shared" si="3"/>
        <v>77150</v>
      </c>
      <c r="O24" s="161"/>
      <c r="P24" s="202">
        <f t="shared" si="4"/>
        <v>77150</v>
      </c>
      <c r="Q24" s="161"/>
      <c r="R24" s="202">
        <f t="shared" si="5"/>
        <v>77150</v>
      </c>
    </row>
    <row r="25" spans="1:18" ht="12.75" outlineLevel="1">
      <c r="A25" s="16">
        <v>41</v>
      </c>
      <c r="B25" s="43">
        <v>632001</v>
      </c>
      <c r="C25" s="16" t="s">
        <v>80</v>
      </c>
      <c r="D25" s="113">
        <v>6650</v>
      </c>
      <c r="E25" s="113"/>
      <c r="F25" s="113">
        <f>D25+E25</f>
        <v>6650</v>
      </c>
      <c r="G25" s="308">
        <v>0</v>
      </c>
      <c r="H25" s="161">
        <f t="shared" si="6"/>
        <v>6650</v>
      </c>
      <c r="I25" s="161">
        <v>0</v>
      </c>
      <c r="J25" s="211">
        <f t="shared" si="10"/>
        <v>6650</v>
      </c>
      <c r="K25" s="161">
        <v>0</v>
      </c>
      <c r="L25" s="202">
        <f t="shared" si="2"/>
        <v>6650</v>
      </c>
      <c r="M25" s="161">
        <v>0</v>
      </c>
      <c r="N25" s="202">
        <f t="shared" si="3"/>
        <v>6650</v>
      </c>
      <c r="O25" s="161">
        <v>0</v>
      </c>
      <c r="P25" s="202">
        <f t="shared" si="4"/>
        <v>6650</v>
      </c>
      <c r="Q25" s="161">
        <v>0</v>
      </c>
      <c r="R25" s="202">
        <f t="shared" si="5"/>
        <v>6650</v>
      </c>
    </row>
    <row r="26" spans="1:18" ht="12.75" outlineLevel="1">
      <c r="A26" s="16">
        <v>41</v>
      </c>
      <c r="B26" s="43">
        <v>632001</v>
      </c>
      <c r="C26" s="16" t="s">
        <v>81</v>
      </c>
      <c r="D26" s="113">
        <v>7000</v>
      </c>
      <c r="E26" s="113"/>
      <c r="F26" s="113">
        <f>D26+E26</f>
        <v>7000</v>
      </c>
      <c r="G26" s="308">
        <v>0</v>
      </c>
      <c r="H26" s="161">
        <f t="shared" si="6"/>
        <v>7000</v>
      </c>
      <c r="I26" s="161">
        <v>0</v>
      </c>
      <c r="J26" s="211">
        <f t="shared" si="10"/>
        <v>7000</v>
      </c>
      <c r="K26" s="161">
        <v>0</v>
      </c>
      <c r="L26" s="202">
        <f t="shared" si="2"/>
        <v>7000</v>
      </c>
      <c r="M26" s="161">
        <v>0</v>
      </c>
      <c r="N26" s="202">
        <f t="shared" si="3"/>
        <v>7000</v>
      </c>
      <c r="O26" s="161">
        <v>0</v>
      </c>
      <c r="P26" s="202">
        <f t="shared" si="4"/>
        <v>7000</v>
      </c>
      <c r="Q26" s="161">
        <v>0</v>
      </c>
      <c r="R26" s="202">
        <f t="shared" si="5"/>
        <v>7000</v>
      </c>
    </row>
    <row r="27" spans="1:18" ht="12.75" outlineLevel="1">
      <c r="A27" s="16"/>
      <c r="B27" s="43">
        <v>632004</v>
      </c>
      <c r="C27" s="16" t="s">
        <v>354</v>
      </c>
      <c r="D27" s="113">
        <v>8000</v>
      </c>
      <c r="E27" s="113"/>
      <c r="F27" s="113">
        <f>D27+E27</f>
        <v>8000</v>
      </c>
      <c r="G27" s="308">
        <v>0</v>
      </c>
      <c r="H27" s="161">
        <f t="shared" si="6"/>
        <v>8000</v>
      </c>
      <c r="I27" s="161">
        <v>0</v>
      </c>
      <c r="J27" s="211">
        <f t="shared" si="10"/>
        <v>8000</v>
      </c>
      <c r="K27" s="161">
        <v>0</v>
      </c>
      <c r="L27" s="202">
        <f t="shared" si="2"/>
        <v>8000</v>
      </c>
      <c r="M27" s="161">
        <v>0</v>
      </c>
      <c r="N27" s="202">
        <f t="shared" si="3"/>
        <v>8000</v>
      </c>
      <c r="O27" s="161">
        <v>0</v>
      </c>
      <c r="P27" s="202">
        <f t="shared" si="4"/>
        <v>8000</v>
      </c>
      <c r="Q27" s="161">
        <v>0</v>
      </c>
      <c r="R27" s="202">
        <f t="shared" si="5"/>
        <v>8000</v>
      </c>
    </row>
    <row r="28" spans="1:18" ht="12.75" outlineLevel="1">
      <c r="A28" s="16">
        <v>41</v>
      </c>
      <c r="B28" s="43">
        <v>632002</v>
      </c>
      <c r="C28" s="16" t="s">
        <v>82</v>
      </c>
      <c r="D28" s="113">
        <v>500</v>
      </c>
      <c r="E28" s="113"/>
      <c r="F28" s="113">
        <f>D28+E28</f>
        <v>500</v>
      </c>
      <c r="G28" s="308">
        <v>0</v>
      </c>
      <c r="H28" s="161">
        <f t="shared" si="6"/>
        <v>500</v>
      </c>
      <c r="I28" s="161">
        <v>0</v>
      </c>
      <c r="J28" s="211">
        <f t="shared" si="10"/>
        <v>500</v>
      </c>
      <c r="K28" s="161">
        <v>0</v>
      </c>
      <c r="L28" s="202">
        <f t="shared" si="2"/>
        <v>500</v>
      </c>
      <c r="M28" s="161">
        <v>0</v>
      </c>
      <c r="N28" s="202">
        <f t="shared" si="3"/>
        <v>500</v>
      </c>
      <c r="O28" s="161">
        <v>0</v>
      </c>
      <c r="P28" s="202">
        <f t="shared" si="4"/>
        <v>500</v>
      </c>
      <c r="Q28" s="161">
        <v>0</v>
      </c>
      <c r="R28" s="202">
        <f t="shared" si="5"/>
        <v>500</v>
      </c>
    </row>
    <row r="29" spans="1:18" ht="12.75" outlineLevel="1">
      <c r="A29" s="16">
        <v>41</v>
      </c>
      <c r="B29" s="43">
        <v>632003</v>
      </c>
      <c r="C29" s="16" t="s">
        <v>83</v>
      </c>
      <c r="D29" s="113">
        <v>55000</v>
      </c>
      <c r="E29" s="113"/>
      <c r="F29" s="113">
        <f>D29+E29</f>
        <v>55000</v>
      </c>
      <c r="G29" s="308">
        <v>0</v>
      </c>
      <c r="H29" s="161">
        <f t="shared" si="6"/>
        <v>55000</v>
      </c>
      <c r="I29" s="161">
        <v>0</v>
      </c>
      <c r="J29" s="211">
        <f t="shared" si="10"/>
        <v>55000</v>
      </c>
      <c r="K29" s="161">
        <v>0</v>
      </c>
      <c r="L29" s="202">
        <f t="shared" si="2"/>
        <v>55000</v>
      </c>
      <c r="M29" s="161">
        <v>0</v>
      </c>
      <c r="N29" s="202">
        <f t="shared" si="3"/>
        <v>55000</v>
      </c>
      <c r="O29" s="161">
        <v>0</v>
      </c>
      <c r="P29" s="202">
        <f t="shared" si="4"/>
        <v>55000</v>
      </c>
      <c r="Q29" s="161">
        <v>0</v>
      </c>
      <c r="R29" s="202">
        <f t="shared" si="5"/>
        <v>55000</v>
      </c>
    </row>
    <row r="30" spans="1:18" ht="12.75">
      <c r="A30" s="13">
        <v>41</v>
      </c>
      <c r="B30" s="40">
        <v>633</v>
      </c>
      <c r="C30" s="13" t="s">
        <v>84</v>
      </c>
      <c r="D30" s="112">
        <f>SUM(D31:D36)</f>
        <v>59500</v>
      </c>
      <c r="E30" s="112">
        <f>SUM(E31:E36)</f>
        <v>0</v>
      </c>
      <c r="F30" s="112">
        <f>SUM(F31:F36)</f>
        <v>59500</v>
      </c>
      <c r="G30" s="309">
        <v>0</v>
      </c>
      <c r="H30" s="147">
        <f t="shared" si="6"/>
        <v>59500</v>
      </c>
      <c r="I30" s="161"/>
      <c r="J30" s="212">
        <f t="shared" si="10"/>
        <v>59500</v>
      </c>
      <c r="K30" s="147">
        <f>SUM(K31:K36)</f>
        <v>0</v>
      </c>
      <c r="L30" s="203">
        <f t="shared" si="2"/>
        <v>59500</v>
      </c>
      <c r="M30" s="147">
        <f>SUM(M31:M36)</f>
        <v>7000</v>
      </c>
      <c r="N30" s="203">
        <f t="shared" si="3"/>
        <v>66500</v>
      </c>
      <c r="O30" s="147">
        <f>SUM(O31:O36)</f>
        <v>0</v>
      </c>
      <c r="P30" s="203">
        <f t="shared" si="4"/>
        <v>66500</v>
      </c>
      <c r="Q30" s="147">
        <f>SUM(Q31:Q36)</f>
        <v>0</v>
      </c>
      <c r="R30" s="203">
        <f t="shared" si="5"/>
        <v>66500</v>
      </c>
    </row>
    <row r="31" spans="1:18" ht="12.75">
      <c r="A31" s="16">
        <v>41</v>
      </c>
      <c r="B31" s="43">
        <v>633001</v>
      </c>
      <c r="C31" s="16" t="s">
        <v>85</v>
      </c>
      <c r="D31" s="113">
        <v>8000</v>
      </c>
      <c r="E31" s="113" t="s">
        <v>490</v>
      </c>
      <c r="F31" s="113">
        <v>8000</v>
      </c>
      <c r="G31" s="308">
        <v>0</v>
      </c>
      <c r="H31" s="161">
        <f t="shared" si="6"/>
        <v>8000</v>
      </c>
      <c r="I31" s="161">
        <v>0</v>
      </c>
      <c r="J31" s="211">
        <f t="shared" si="10"/>
        <v>8000</v>
      </c>
      <c r="K31" s="161">
        <v>0</v>
      </c>
      <c r="L31" s="202">
        <f t="shared" si="2"/>
        <v>8000</v>
      </c>
      <c r="M31" s="161">
        <v>0</v>
      </c>
      <c r="N31" s="202">
        <f t="shared" si="3"/>
        <v>8000</v>
      </c>
      <c r="O31" s="161">
        <v>0</v>
      </c>
      <c r="P31" s="202">
        <f t="shared" si="4"/>
        <v>8000</v>
      </c>
      <c r="Q31" s="161">
        <v>0</v>
      </c>
      <c r="R31" s="202">
        <f t="shared" si="5"/>
        <v>8000</v>
      </c>
    </row>
    <row r="32" spans="1:18" ht="12.75">
      <c r="A32" s="16">
        <v>41</v>
      </c>
      <c r="B32" s="43">
        <v>633002</v>
      </c>
      <c r="C32" s="16" t="s">
        <v>86</v>
      </c>
      <c r="D32" s="113">
        <v>9000</v>
      </c>
      <c r="E32" s="113"/>
      <c r="F32" s="113">
        <f aca="true" t="shared" si="11" ref="F32:F41">D32+E32</f>
        <v>9000</v>
      </c>
      <c r="G32" s="308">
        <v>0</v>
      </c>
      <c r="H32" s="161">
        <f t="shared" si="6"/>
        <v>9000</v>
      </c>
      <c r="I32" s="161">
        <v>0</v>
      </c>
      <c r="J32" s="211">
        <f t="shared" si="10"/>
        <v>9000</v>
      </c>
      <c r="K32" s="161"/>
      <c r="L32" s="202">
        <f t="shared" si="2"/>
        <v>9000</v>
      </c>
      <c r="M32" s="161">
        <v>7000</v>
      </c>
      <c r="N32" s="202">
        <f t="shared" si="3"/>
        <v>16000</v>
      </c>
      <c r="O32" s="161"/>
      <c r="P32" s="202">
        <f t="shared" si="4"/>
        <v>16000</v>
      </c>
      <c r="Q32" s="161"/>
      <c r="R32" s="202">
        <f t="shared" si="5"/>
        <v>16000</v>
      </c>
    </row>
    <row r="33" spans="1:18" ht="12.75">
      <c r="A33" s="16">
        <v>41</v>
      </c>
      <c r="B33" s="43">
        <v>633006</v>
      </c>
      <c r="C33" s="16" t="s">
        <v>87</v>
      </c>
      <c r="D33" s="113">
        <v>25000</v>
      </c>
      <c r="E33" s="113"/>
      <c r="F33" s="113">
        <f t="shared" si="11"/>
        <v>25000</v>
      </c>
      <c r="G33" s="308">
        <v>0</v>
      </c>
      <c r="H33" s="161">
        <f t="shared" si="6"/>
        <v>25000</v>
      </c>
      <c r="I33" s="161">
        <v>0</v>
      </c>
      <c r="J33" s="211">
        <f t="shared" si="10"/>
        <v>25000</v>
      </c>
      <c r="K33" s="161">
        <v>0</v>
      </c>
      <c r="L33" s="202">
        <f t="shared" si="2"/>
        <v>25000</v>
      </c>
      <c r="M33" s="161">
        <v>0</v>
      </c>
      <c r="N33" s="202">
        <f t="shared" si="3"/>
        <v>25000</v>
      </c>
      <c r="O33" s="161">
        <v>0</v>
      </c>
      <c r="P33" s="202">
        <f t="shared" si="4"/>
        <v>25000</v>
      </c>
      <c r="Q33" s="161">
        <v>0</v>
      </c>
      <c r="R33" s="202">
        <f t="shared" si="5"/>
        <v>25000</v>
      </c>
    </row>
    <row r="34" spans="1:18" ht="12.75">
      <c r="A34" s="16">
        <v>41</v>
      </c>
      <c r="B34" s="43">
        <v>633009</v>
      </c>
      <c r="C34" s="16" t="s">
        <v>88</v>
      </c>
      <c r="D34" s="113">
        <v>3000</v>
      </c>
      <c r="E34" s="113"/>
      <c r="F34" s="113">
        <f t="shared" si="11"/>
        <v>3000</v>
      </c>
      <c r="G34" s="308">
        <v>0</v>
      </c>
      <c r="H34" s="161">
        <f t="shared" si="6"/>
        <v>3000</v>
      </c>
      <c r="I34" s="161">
        <v>0</v>
      </c>
      <c r="J34" s="211">
        <f t="shared" si="10"/>
        <v>3000</v>
      </c>
      <c r="K34" s="161">
        <v>0</v>
      </c>
      <c r="L34" s="202">
        <f t="shared" si="2"/>
        <v>3000</v>
      </c>
      <c r="M34" s="161">
        <v>0</v>
      </c>
      <c r="N34" s="202">
        <f t="shared" si="3"/>
        <v>3000</v>
      </c>
      <c r="O34" s="161">
        <v>0</v>
      </c>
      <c r="P34" s="202">
        <f t="shared" si="4"/>
        <v>3000</v>
      </c>
      <c r="Q34" s="161">
        <v>0</v>
      </c>
      <c r="R34" s="202">
        <f t="shared" si="5"/>
        <v>3000</v>
      </c>
    </row>
    <row r="35" spans="1:18" ht="12.75">
      <c r="A35" s="16">
        <v>41</v>
      </c>
      <c r="B35" s="43">
        <v>633013</v>
      </c>
      <c r="C35" s="16" t="s">
        <v>89</v>
      </c>
      <c r="D35" s="113">
        <v>8000</v>
      </c>
      <c r="E35" s="113"/>
      <c r="F35" s="113">
        <f t="shared" si="11"/>
        <v>8000</v>
      </c>
      <c r="G35" s="308">
        <v>0</v>
      </c>
      <c r="H35" s="161">
        <f t="shared" si="6"/>
        <v>8000</v>
      </c>
      <c r="I35" s="161">
        <v>0</v>
      </c>
      <c r="J35" s="211">
        <f t="shared" si="10"/>
        <v>8000</v>
      </c>
      <c r="K35" s="161">
        <v>0</v>
      </c>
      <c r="L35" s="202">
        <f t="shared" si="2"/>
        <v>8000</v>
      </c>
      <c r="M35" s="161">
        <v>0</v>
      </c>
      <c r="N35" s="202">
        <f t="shared" si="3"/>
        <v>8000</v>
      </c>
      <c r="O35" s="161">
        <v>0</v>
      </c>
      <c r="P35" s="202">
        <f t="shared" si="4"/>
        <v>8000</v>
      </c>
      <c r="Q35" s="161">
        <v>0</v>
      </c>
      <c r="R35" s="202">
        <f t="shared" si="5"/>
        <v>8000</v>
      </c>
    </row>
    <row r="36" spans="1:18" ht="12.75">
      <c r="A36" s="16">
        <v>41</v>
      </c>
      <c r="B36" s="43">
        <v>633016</v>
      </c>
      <c r="C36" s="16" t="s">
        <v>90</v>
      </c>
      <c r="D36" s="113">
        <v>6500</v>
      </c>
      <c r="E36" s="113"/>
      <c r="F36" s="113">
        <f t="shared" si="11"/>
        <v>6500</v>
      </c>
      <c r="G36" s="308">
        <v>0</v>
      </c>
      <c r="H36" s="161">
        <f t="shared" si="6"/>
        <v>6500</v>
      </c>
      <c r="I36" s="161">
        <v>0</v>
      </c>
      <c r="J36" s="211">
        <f t="shared" si="10"/>
        <v>6500</v>
      </c>
      <c r="K36" s="161">
        <v>0</v>
      </c>
      <c r="L36" s="202">
        <f t="shared" si="2"/>
        <v>6500</v>
      </c>
      <c r="M36" s="161">
        <v>0</v>
      </c>
      <c r="N36" s="202">
        <f t="shared" si="3"/>
        <v>6500</v>
      </c>
      <c r="O36" s="161">
        <v>0</v>
      </c>
      <c r="P36" s="202">
        <f t="shared" si="4"/>
        <v>6500</v>
      </c>
      <c r="Q36" s="161">
        <v>0</v>
      </c>
      <c r="R36" s="202">
        <f t="shared" si="5"/>
        <v>6500</v>
      </c>
    </row>
    <row r="37" spans="1:18" ht="12.75">
      <c r="A37" s="13">
        <v>41</v>
      </c>
      <c r="B37" s="40">
        <v>634</v>
      </c>
      <c r="C37" s="13" t="s">
        <v>91</v>
      </c>
      <c r="D37" s="112">
        <f>SUM(D38:D41)</f>
        <v>11500</v>
      </c>
      <c r="E37" s="112">
        <f>SUM(E38:E41)</f>
        <v>0</v>
      </c>
      <c r="F37" s="112">
        <f>SUM(F38:F41)</f>
        <v>11500</v>
      </c>
      <c r="G37" s="309">
        <v>0</v>
      </c>
      <c r="H37" s="147">
        <f t="shared" si="6"/>
        <v>11500</v>
      </c>
      <c r="I37" s="161"/>
      <c r="J37" s="212">
        <f t="shared" si="10"/>
        <v>11500</v>
      </c>
      <c r="K37" s="147">
        <f>SUM(K38:K41)</f>
        <v>0</v>
      </c>
      <c r="L37" s="203">
        <f t="shared" si="2"/>
        <v>11500</v>
      </c>
      <c r="M37" s="147">
        <f>SUM(M38:M41)</f>
        <v>0</v>
      </c>
      <c r="N37" s="203">
        <f t="shared" si="3"/>
        <v>11500</v>
      </c>
      <c r="O37" s="147">
        <f>SUM(O38:O41)</f>
        <v>0</v>
      </c>
      <c r="P37" s="203">
        <f t="shared" si="4"/>
        <v>11500</v>
      </c>
      <c r="Q37" s="147">
        <f>SUM(Q38:Q41)</f>
        <v>0</v>
      </c>
      <c r="R37" s="203">
        <f t="shared" si="5"/>
        <v>11500</v>
      </c>
    </row>
    <row r="38" spans="1:18" ht="12.75" outlineLevel="1">
      <c r="A38" s="16">
        <v>41</v>
      </c>
      <c r="B38" s="43">
        <v>634001</v>
      </c>
      <c r="C38" s="16" t="s">
        <v>92</v>
      </c>
      <c r="D38" s="113">
        <v>5700</v>
      </c>
      <c r="E38" s="113"/>
      <c r="F38" s="113">
        <f t="shared" si="11"/>
        <v>5700</v>
      </c>
      <c r="G38" s="308">
        <v>0</v>
      </c>
      <c r="H38" s="161">
        <f t="shared" si="6"/>
        <v>5700</v>
      </c>
      <c r="I38" s="161">
        <v>0</v>
      </c>
      <c r="J38" s="211">
        <f t="shared" si="10"/>
        <v>5700</v>
      </c>
      <c r="K38" s="161">
        <v>0</v>
      </c>
      <c r="L38" s="202">
        <f t="shared" si="2"/>
        <v>5700</v>
      </c>
      <c r="M38" s="161">
        <v>0</v>
      </c>
      <c r="N38" s="202">
        <f t="shared" si="3"/>
        <v>5700</v>
      </c>
      <c r="O38" s="161">
        <v>0</v>
      </c>
      <c r="P38" s="202">
        <f t="shared" si="4"/>
        <v>5700</v>
      </c>
      <c r="Q38" s="161">
        <v>0</v>
      </c>
      <c r="R38" s="202">
        <f t="shared" si="5"/>
        <v>5700</v>
      </c>
    </row>
    <row r="39" spans="1:18" ht="12.75" outlineLevel="1">
      <c r="A39" s="16">
        <v>41</v>
      </c>
      <c r="B39" s="43">
        <v>634002</v>
      </c>
      <c r="C39" s="16" t="s">
        <v>93</v>
      </c>
      <c r="D39" s="113">
        <v>5000</v>
      </c>
      <c r="E39" s="113"/>
      <c r="F39" s="113">
        <f t="shared" si="11"/>
        <v>5000</v>
      </c>
      <c r="G39" s="308">
        <v>0</v>
      </c>
      <c r="H39" s="161">
        <f t="shared" si="6"/>
        <v>5000</v>
      </c>
      <c r="I39" s="161">
        <v>0</v>
      </c>
      <c r="J39" s="211">
        <f t="shared" si="10"/>
        <v>5000</v>
      </c>
      <c r="K39" s="161">
        <v>0</v>
      </c>
      <c r="L39" s="202">
        <f t="shared" si="2"/>
        <v>5000</v>
      </c>
      <c r="M39" s="161">
        <v>0</v>
      </c>
      <c r="N39" s="202">
        <f t="shared" si="3"/>
        <v>5000</v>
      </c>
      <c r="O39" s="161">
        <v>0</v>
      </c>
      <c r="P39" s="202">
        <f t="shared" si="4"/>
        <v>5000</v>
      </c>
      <c r="Q39" s="161">
        <v>0</v>
      </c>
      <c r="R39" s="202">
        <f t="shared" si="5"/>
        <v>5000</v>
      </c>
    </row>
    <row r="40" spans="1:18" ht="12.75" outlineLevel="1">
      <c r="A40" s="16">
        <v>41</v>
      </c>
      <c r="B40" s="43">
        <v>634005</v>
      </c>
      <c r="C40" s="16" t="s">
        <v>94</v>
      </c>
      <c r="D40" s="113">
        <v>300</v>
      </c>
      <c r="E40" s="113"/>
      <c r="F40" s="113">
        <f t="shared" si="11"/>
        <v>300</v>
      </c>
      <c r="G40" s="308">
        <v>0</v>
      </c>
      <c r="H40" s="161">
        <f t="shared" si="6"/>
        <v>300</v>
      </c>
      <c r="I40" s="161">
        <v>0</v>
      </c>
      <c r="J40" s="211">
        <f t="shared" si="10"/>
        <v>300</v>
      </c>
      <c r="K40" s="161">
        <v>0</v>
      </c>
      <c r="L40" s="202">
        <f t="shared" si="2"/>
        <v>300</v>
      </c>
      <c r="M40" s="161">
        <v>0</v>
      </c>
      <c r="N40" s="202">
        <f t="shared" si="3"/>
        <v>300</v>
      </c>
      <c r="O40" s="161">
        <v>0</v>
      </c>
      <c r="P40" s="202">
        <f t="shared" si="4"/>
        <v>300</v>
      </c>
      <c r="Q40" s="161">
        <v>0</v>
      </c>
      <c r="R40" s="202">
        <f t="shared" si="5"/>
        <v>300</v>
      </c>
    </row>
    <row r="41" spans="1:18" ht="12.75" outlineLevel="1">
      <c r="A41" s="16">
        <v>41</v>
      </c>
      <c r="B41" s="43">
        <v>634004</v>
      </c>
      <c r="C41" s="16" t="s">
        <v>388</v>
      </c>
      <c r="D41" s="113">
        <v>500</v>
      </c>
      <c r="E41" s="113"/>
      <c r="F41" s="113">
        <f t="shared" si="11"/>
        <v>500</v>
      </c>
      <c r="G41" s="308">
        <v>0</v>
      </c>
      <c r="H41" s="161">
        <f t="shared" si="6"/>
        <v>500</v>
      </c>
      <c r="I41" s="161">
        <v>0</v>
      </c>
      <c r="J41" s="211">
        <f t="shared" si="10"/>
        <v>500</v>
      </c>
      <c r="K41" s="161">
        <v>0</v>
      </c>
      <c r="L41" s="202">
        <f t="shared" si="2"/>
        <v>500</v>
      </c>
      <c r="M41" s="161">
        <v>0</v>
      </c>
      <c r="N41" s="202">
        <f t="shared" si="3"/>
        <v>500</v>
      </c>
      <c r="O41" s="161">
        <v>0</v>
      </c>
      <c r="P41" s="202">
        <f t="shared" si="4"/>
        <v>500</v>
      </c>
      <c r="Q41" s="161">
        <v>0</v>
      </c>
      <c r="R41" s="202">
        <f t="shared" si="5"/>
        <v>500</v>
      </c>
    </row>
    <row r="42" spans="1:18" ht="12.75">
      <c r="A42" s="16">
        <v>41</v>
      </c>
      <c r="B42" s="40">
        <v>634003</v>
      </c>
      <c r="C42" s="13" t="s">
        <v>95</v>
      </c>
      <c r="D42" s="112">
        <v>2100</v>
      </c>
      <c r="E42" s="112"/>
      <c r="F42" s="112">
        <f>D42+E42</f>
        <v>2100</v>
      </c>
      <c r="G42" s="309">
        <v>0</v>
      </c>
      <c r="H42" s="147">
        <f t="shared" si="6"/>
        <v>2100</v>
      </c>
      <c r="I42" s="161">
        <v>0</v>
      </c>
      <c r="J42" s="212">
        <f t="shared" si="10"/>
        <v>2100</v>
      </c>
      <c r="K42" s="161">
        <v>0</v>
      </c>
      <c r="L42" s="202">
        <f t="shared" si="2"/>
        <v>2100</v>
      </c>
      <c r="M42" s="161">
        <v>0</v>
      </c>
      <c r="N42" s="202">
        <f t="shared" si="3"/>
        <v>2100</v>
      </c>
      <c r="O42" s="161">
        <v>0</v>
      </c>
      <c r="P42" s="202">
        <f t="shared" si="4"/>
        <v>2100</v>
      </c>
      <c r="Q42" s="161">
        <v>0</v>
      </c>
      <c r="R42" s="202">
        <f t="shared" si="5"/>
        <v>2100</v>
      </c>
    </row>
    <row r="43" spans="1:18" ht="12.75">
      <c r="A43" s="13">
        <v>41</v>
      </c>
      <c r="B43" s="40">
        <v>635</v>
      </c>
      <c r="C43" s="13" t="s">
        <v>96</v>
      </c>
      <c r="D43" s="112">
        <f>SUM(D44:D48)</f>
        <v>25500</v>
      </c>
      <c r="E43" s="112">
        <f>SUM(E44:E48)</f>
        <v>0</v>
      </c>
      <c r="F43" s="112">
        <f>SUM(F44:F48)</f>
        <v>25500</v>
      </c>
      <c r="G43" s="309">
        <v>0</v>
      </c>
      <c r="H43" s="147">
        <f t="shared" si="6"/>
        <v>25500</v>
      </c>
      <c r="I43" s="161">
        <f>SUM(I44:I48)</f>
        <v>0</v>
      </c>
      <c r="J43" s="212">
        <f t="shared" si="10"/>
        <v>25500</v>
      </c>
      <c r="K43" s="161">
        <f>SUM(K44:K48)</f>
        <v>0</v>
      </c>
      <c r="L43" s="202">
        <f t="shared" si="2"/>
        <v>25500</v>
      </c>
      <c r="M43" s="161">
        <f>SUM(M44:M48)</f>
        <v>0</v>
      </c>
      <c r="N43" s="202">
        <f t="shared" si="3"/>
        <v>25500</v>
      </c>
      <c r="O43" s="161">
        <f>SUM(O44:O48)</f>
        <v>0</v>
      </c>
      <c r="P43" s="202">
        <f t="shared" si="4"/>
        <v>25500</v>
      </c>
      <c r="Q43" s="161">
        <f>SUM(Q44:Q48)</f>
        <v>0</v>
      </c>
      <c r="R43" s="202">
        <f t="shared" si="5"/>
        <v>25500</v>
      </c>
    </row>
    <row r="44" spans="1:18" ht="12.75" outlineLevel="1">
      <c r="A44" s="16">
        <v>41</v>
      </c>
      <c r="B44" s="43">
        <v>635001</v>
      </c>
      <c r="C44" s="16" t="s">
        <v>97</v>
      </c>
      <c r="D44" s="113">
        <v>500</v>
      </c>
      <c r="E44" s="113"/>
      <c r="F44" s="113">
        <f>D44+E44</f>
        <v>500</v>
      </c>
      <c r="G44" s="308">
        <v>0</v>
      </c>
      <c r="H44" s="161">
        <f t="shared" si="6"/>
        <v>500</v>
      </c>
      <c r="I44" s="161">
        <v>0</v>
      </c>
      <c r="J44" s="211">
        <f t="shared" si="10"/>
        <v>500</v>
      </c>
      <c r="K44" s="161">
        <v>0</v>
      </c>
      <c r="L44" s="202">
        <f t="shared" si="2"/>
        <v>500</v>
      </c>
      <c r="M44" s="161">
        <v>0</v>
      </c>
      <c r="N44" s="202">
        <f t="shared" si="3"/>
        <v>500</v>
      </c>
      <c r="O44" s="161">
        <v>0</v>
      </c>
      <c r="P44" s="202">
        <f t="shared" si="4"/>
        <v>500</v>
      </c>
      <c r="Q44" s="161">
        <v>0</v>
      </c>
      <c r="R44" s="202">
        <f t="shared" si="5"/>
        <v>500</v>
      </c>
    </row>
    <row r="45" spans="1:18" ht="12.75" outlineLevel="1">
      <c r="A45" s="16">
        <v>41</v>
      </c>
      <c r="B45" s="43">
        <v>635002</v>
      </c>
      <c r="C45" s="16" t="s">
        <v>98</v>
      </c>
      <c r="D45" s="113">
        <v>1000</v>
      </c>
      <c r="E45" s="113"/>
      <c r="F45" s="113">
        <f>D45+E45</f>
        <v>1000</v>
      </c>
      <c r="G45" s="308">
        <v>0</v>
      </c>
      <c r="H45" s="161">
        <f t="shared" si="6"/>
        <v>1000</v>
      </c>
      <c r="I45" s="161">
        <v>0</v>
      </c>
      <c r="J45" s="211">
        <f t="shared" si="10"/>
        <v>1000</v>
      </c>
      <c r="K45" s="161">
        <v>0</v>
      </c>
      <c r="L45" s="202">
        <f t="shared" si="2"/>
        <v>1000</v>
      </c>
      <c r="M45" s="161">
        <v>0</v>
      </c>
      <c r="N45" s="202">
        <f t="shared" si="3"/>
        <v>1000</v>
      </c>
      <c r="O45" s="161">
        <v>0</v>
      </c>
      <c r="P45" s="202">
        <f t="shared" si="4"/>
        <v>1000</v>
      </c>
      <c r="Q45" s="161">
        <v>0</v>
      </c>
      <c r="R45" s="202">
        <f t="shared" si="5"/>
        <v>1000</v>
      </c>
    </row>
    <row r="46" spans="1:18" ht="12.75" outlineLevel="1">
      <c r="A46" s="16">
        <v>41</v>
      </c>
      <c r="B46" s="43">
        <v>635004</v>
      </c>
      <c r="C46" s="16" t="s">
        <v>99</v>
      </c>
      <c r="D46" s="113">
        <v>2000</v>
      </c>
      <c r="E46" s="113"/>
      <c r="F46" s="113">
        <f>D46+E46</f>
        <v>2000</v>
      </c>
      <c r="G46" s="308">
        <v>0</v>
      </c>
      <c r="H46" s="161">
        <f t="shared" si="6"/>
        <v>2000</v>
      </c>
      <c r="I46" s="161">
        <v>0</v>
      </c>
      <c r="J46" s="211">
        <f t="shared" si="10"/>
        <v>2000</v>
      </c>
      <c r="K46" s="161">
        <v>0</v>
      </c>
      <c r="L46" s="202">
        <f t="shared" si="2"/>
        <v>2000</v>
      </c>
      <c r="M46" s="161">
        <v>0</v>
      </c>
      <c r="N46" s="202">
        <f t="shared" si="3"/>
        <v>2000</v>
      </c>
      <c r="O46" s="161">
        <v>0</v>
      </c>
      <c r="P46" s="202">
        <f t="shared" si="4"/>
        <v>2000</v>
      </c>
      <c r="Q46" s="161">
        <v>0</v>
      </c>
      <c r="R46" s="202">
        <f t="shared" si="5"/>
        <v>2000</v>
      </c>
    </row>
    <row r="47" spans="1:18" ht="12.75" outlineLevel="1">
      <c r="A47" s="16">
        <v>41</v>
      </c>
      <c r="B47" s="43">
        <v>635005</v>
      </c>
      <c r="C47" s="16" t="s">
        <v>278</v>
      </c>
      <c r="D47" s="113">
        <v>20000</v>
      </c>
      <c r="E47" s="113"/>
      <c r="F47" s="113">
        <f>D47+E47</f>
        <v>20000</v>
      </c>
      <c r="G47" s="308">
        <v>0</v>
      </c>
      <c r="H47" s="161">
        <f t="shared" si="6"/>
        <v>20000</v>
      </c>
      <c r="I47" s="161">
        <v>0</v>
      </c>
      <c r="J47" s="211">
        <f t="shared" si="10"/>
        <v>20000</v>
      </c>
      <c r="K47" s="161">
        <v>0</v>
      </c>
      <c r="L47" s="202">
        <f t="shared" si="2"/>
        <v>20000</v>
      </c>
      <c r="M47" s="161">
        <v>0</v>
      </c>
      <c r="N47" s="202">
        <f t="shared" si="3"/>
        <v>20000</v>
      </c>
      <c r="O47" s="161">
        <v>0</v>
      </c>
      <c r="P47" s="202">
        <f t="shared" si="4"/>
        <v>20000</v>
      </c>
      <c r="Q47" s="161">
        <v>0</v>
      </c>
      <c r="R47" s="202">
        <f t="shared" si="5"/>
        <v>20000</v>
      </c>
    </row>
    <row r="48" spans="1:18" ht="12.75" outlineLevel="1">
      <c r="A48" s="16">
        <v>41</v>
      </c>
      <c r="B48" s="43">
        <v>635006</v>
      </c>
      <c r="C48" s="16" t="s">
        <v>101</v>
      </c>
      <c r="D48" s="113">
        <v>2000</v>
      </c>
      <c r="E48" s="113"/>
      <c r="F48" s="113">
        <f>D48+E48</f>
        <v>2000</v>
      </c>
      <c r="G48" s="308">
        <v>0</v>
      </c>
      <c r="H48" s="161">
        <f t="shared" si="6"/>
        <v>2000</v>
      </c>
      <c r="I48" s="161">
        <v>0</v>
      </c>
      <c r="J48" s="211">
        <f t="shared" si="10"/>
        <v>2000</v>
      </c>
      <c r="K48" s="161">
        <v>0</v>
      </c>
      <c r="L48" s="202">
        <f t="shared" si="2"/>
        <v>2000</v>
      </c>
      <c r="M48" s="161">
        <v>0</v>
      </c>
      <c r="N48" s="202">
        <f t="shared" si="3"/>
        <v>2000</v>
      </c>
      <c r="O48" s="161">
        <v>0</v>
      </c>
      <c r="P48" s="202">
        <f t="shared" si="4"/>
        <v>2000</v>
      </c>
      <c r="Q48" s="161">
        <v>0</v>
      </c>
      <c r="R48" s="202">
        <f t="shared" si="5"/>
        <v>2000</v>
      </c>
    </row>
    <row r="49" spans="1:18" ht="12.75">
      <c r="A49" s="13">
        <v>41</v>
      </c>
      <c r="B49" s="40">
        <v>636</v>
      </c>
      <c r="C49" s="13" t="s">
        <v>102</v>
      </c>
      <c r="D49" s="112">
        <f>SUM(D50)</f>
        <v>0</v>
      </c>
      <c r="E49" s="112">
        <f>SUM(E50)</f>
        <v>0</v>
      </c>
      <c r="F49" s="112">
        <f>SUM(F50)</f>
        <v>0</v>
      </c>
      <c r="G49" s="309">
        <v>0</v>
      </c>
      <c r="H49" s="161">
        <f t="shared" si="6"/>
        <v>0</v>
      </c>
      <c r="I49" s="161">
        <f>SUM(I50)</f>
        <v>0</v>
      </c>
      <c r="J49" s="212">
        <f t="shared" si="10"/>
        <v>0</v>
      </c>
      <c r="K49" s="161">
        <f>SUM(K50)</f>
        <v>0</v>
      </c>
      <c r="L49" s="202">
        <f t="shared" si="2"/>
        <v>0</v>
      </c>
      <c r="M49" s="161">
        <f>SUM(M50)</f>
        <v>0</v>
      </c>
      <c r="N49" s="202">
        <f t="shared" si="3"/>
        <v>0</v>
      </c>
      <c r="O49" s="161">
        <f>SUM(O50)</f>
        <v>0</v>
      </c>
      <c r="P49" s="202">
        <f t="shared" si="4"/>
        <v>0</v>
      </c>
      <c r="Q49" s="161">
        <f>SUM(Q50)</f>
        <v>0</v>
      </c>
      <c r="R49" s="202">
        <f t="shared" si="5"/>
        <v>0</v>
      </c>
    </row>
    <row r="50" spans="1:18" ht="12.75">
      <c r="A50" s="16">
        <v>41</v>
      </c>
      <c r="B50" s="43">
        <v>636001</v>
      </c>
      <c r="C50" s="16" t="s">
        <v>103</v>
      </c>
      <c r="D50" s="113">
        <v>0</v>
      </c>
      <c r="E50" s="113"/>
      <c r="F50" s="113">
        <v>0</v>
      </c>
      <c r="G50" s="308">
        <v>0</v>
      </c>
      <c r="H50" s="161">
        <f t="shared" si="6"/>
        <v>0</v>
      </c>
      <c r="I50" s="161">
        <v>0</v>
      </c>
      <c r="J50" s="211">
        <f t="shared" si="10"/>
        <v>0</v>
      </c>
      <c r="K50" s="161">
        <v>0</v>
      </c>
      <c r="L50" s="202">
        <f t="shared" si="2"/>
        <v>0</v>
      </c>
      <c r="M50" s="161">
        <v>0</v>
      </c>
      <c r="N50" s="202">
        <f t="shared" si="3"/>
        <v>0</v>
      </c>
      <c r="O50" s="161">
        <v>0</v>
      </c>
      <c r="P50" s="202">
        <f t="shared" si="4"/>
        <v>0</v>
      </c>
      <c r="Q50" s="161">
        <v>0</v>
      </c>
      <c r="R50" s="202">
        <f t="shared" si="5"/>
        <v>0</v>
      </c>
    </row>
    <row r="51" spans="1:18" ht="12.75">
      <c r="A51" s="13">
        <v>41</v>
      </c>
      <c r="B51" s="40">
        <v>637</v>
      </c>
      <c r="C51" s="13" t="s">
        <v>104</v>
      </c>
      <c r="D51" s="112">
        <f>SUM(D52:D67)</f>
        <v>182802</v>
      </c>
      <c r="E51" s="112">
        <f>SUM(E52:E67)</f>
        <v>0</v>
      </c>
      <c r="F51" s="112">
        <f>SUM(F52:F67)</f>
        <v>182802</v>
      </c>
      <c r="G51" s="309">
        <v>0</v>
      </c>
      <c r="H51" s="147">
        <f t="shared" si="6"/>
        <v>182802</v>
      </c>
      <c r="I51" s="161">
        <f>SUM(I52:I67)</f>
        <v>0</v>
      </c>
      <c r="J51" s="212">
        <f t="shared" si="10"/>
        <v>182802</v>
      </c>
      <c r="K51" s="147">
        <f>SUM(K52:K67)</f>
        <v>0</v>
      </c>
      <c r="L51" s="203">
        <f t="shared" si="2"/>
        <v>182802</v>
      </c>
      <c r="M51" s="147">
        <f>SUM(M52:M67)</f>
        <v>9569</v>
      </c>
      <c r="N51" s="203">
        <f t="shared" si="3"/>
        <v>192371</v>
      </c>
      <c r="O51" s="147">
        <f>SUM(O52:O67)</f>
        <v>0</v>
      </c>
      <c r="P51" s="203">
        <f t="shared" si="4"/>
        <v>192371</v>
      </c>
      <c r="Q51" s="147">
        <f>SUM(Q52:Q67)</f>
        <v>0</v>
      </c>
      <c r="R51" s="203">
        <f t="shared" si="5"/>
        <v>192371</v>
      </c>
    </row>
    <row r="52" spans="1:18" ht="12.75">
      <c r="A52" s="16">
        <v>41</v>
      </c>
      <c r="B52" s="43">
        <v>637001</v>
      </c>
      <c r="C52" s="16" t="s">
        <v>105</v>
      </c>
      <c r="D52" s="113">
        <v>6000</v>
      </c>
      <c r="E52" s="113"/>
      <c r="F52" s="113">
        <f>D52+E52</f>
        <v>6000</v>
      </c>
      <c r="G52" s="308">
        <v>0</v>
      </c>
      <c r="H52" s="161">
        <f t="shared" si="6"/>
        <v>6000</v>
      </c>
      <c r="I52" s="161">
        <v>0</v>
      </c>
      <c r="J52" s="211">
        <f t="shared" si="10"/>
        <v>6000</v>
      </c>
      <c r="K52" s="161">
        <v>0</v>
      </c>
      <c r="L52" s="202">
        <f t="shared" si="2"/>
        <v>6000</v>
      </c>
      <c r="M52" s="161">
        <v>0</v>
      </c>
      <c r="N52" s="202">
        <f t="shared" si="3"/>
        <v>6000</v>
      </c>
      <c r="O52" s="161">
        <v>0</v>
      </c>
      <c r="P52" s="202">
        <f t="shared" si="4"/>
        <v>6000</v>
      </c>
      <c r="Q52" s="161">
        <v>0</v>
      </c>
      <c r="R52" s="202">
        <f t="shared" si="5"/>
        <v>6000</v>
      </c>
    </row>
    <row r="53" spans="1:18" ht="12.75">
      <c r="A53" s="16">
        <v>41</v>
      </c>
      <c r="B53" s="43">
        <v>637002</v>
      </c>
      <c r="C53" s="16" t="s">
        <v>361</v>
      </c>
      <c r="D53" s="113">
        <v>3000</v>
      </c>
      <c r="E53" s="113"/>
      <c r="F53" s="113">
        <f aca="true" t="shared" si="12" ref="F53:F69">D53+E53</f>
        <v>3000</v>
      </c>
      <c r="G53" s="308">
        <v>0</v>
      </c>
      <c r="H53" s="161">
        <f t="shared" si="6"/>
        <v>3000</v>
      </c>
      <c r="I53" s="161">
        <v>0</v>
      </c>
      <c r="J53" s="211">
        <f t="shared" si="10"/>
        <v>3000</v>
      </c>
      <c r="K53" s="161">
        <v>0</v>
      </c>
      <c r="L53" s="202">
        <f t="shared" si="2"/>
        <v>3000</v>
      </c>
      <c r="M53" s="161">
        <v>0</v>
      </c>
      <c r="N53" s="202">
        <f t="shared" si="3"/>
        <v>3000</v>
      </c>
      <c r="O53" s="161">
        <v>0</v>
      </c>
      <c r="P53" s="202">
        <f t="shared" si="4"/>
        <v>3000</v>
      </c>
      <c r="Q53" s="161">
        <v>0</v>
      </c>
      <c r="R53" s="202">
        <f t="shared" si="5"/>
        <v>3000</v>
      </c>
    </row>
    <row r="54" spans="1:18" ht="12.75">
      <c r="A54" s="16">
        <v>41</v>
      </c>
      <c r="B54" s="43">
        <v>637003</v>
      </c>
      <c r="C54" s="16" t="s">
        <v>106</v>
      </c>
      <c r="D54" s="113">
        <v>1000</v>
      </c>
      <c r="E54" s="113"/>
      <c r="F54" s="113">
        <f t="shared" si="12"/>
        <v>1000</v>
      </c>
      <c r="G54" s="308">
        <v>0</v>
      </c>
      <c r="H54" s="161">
        <f t="shared" si="6"/>
        <v>1000</v>
      </c>
      <c r="I54" s="161">
        <v>0</v>
      </c>
      <c r="J54" s="211">
        <f t="shared" si="10"/>
        <v>1000</v>
      </c>
      <c r="K54" s="161">
        <v>0</v>
      </c>
      <c r="L54" s="202">
        <f t="shared" si="2"/>
        <v>1000</v>
      </c>
      <c r="M54" s="161">
        <v>0</v>
      </c>
      <c r="N54" s="202">
        <f t="shared" si="3"/>
        <v>1000</v>
      </c>
      <c r="O54" s="161">
        <v>0</v>
      </c>
      <c r="P54" s="202">
        <f t="shared" si="4"/>
        <v>1000</v>
      </c>
      <c r="Q54" s="161">
        <v>0</v>
      </c>
      <c r="R54" s="202">
        <f t="shared" si="5"/>
        <v>1000</v>
      </c>
    </row>
    <row r="55" spans="1:18" ht="12.75">
      <c r="A55" s="16">
        <v>41</v>
      </c>
      <c r="B55" s="43">
        <v>637004</v>
      </c>
      <c r="C55" s="16" t="s">
        <v>107</v>
      </c>
      <c r="D55" s="113">
        <v>11000</v>
      </c>
      <c r="E55" s="113"/>
      <c r="F55" s="113">
        <f t="shared" si="12"/>
        <v>11000</v>
      </c>
      <c r="G55" s="308">
        <v>0</v>
      </c>
      <c r="H55" s="161">
        <f t="shared" si="6"/>
        <v>11000</v>
      </c>
      <c r="I55" s="161">
        <v>0</v>
      </c>
      <c r="J55" s="211">
        <f t="shared" si="10"/>
        <v>11000</v>
      </c>
      <c r="K55" s="161"/>
      <c r="L55" s="202">
        <f t="shared" si="2"/>
        <v>11000</v>
      </c>
      <c r="M55" s="161">
        <v>1394</v>
      </c>
      <c r="N55" s="202">
        <f t="shared" si="3"/>
        <v>12394</v>
      </c>
      <c r="O55" s="161"/>
      <c r="P55" s="202">
        <f t="shared" si="4"/>
        <v>12394</v>
      </c>
      <c r="Q55" s="161"/>
      <c r="R55" s="202">
        <f t="shared" si="5"/>
        <v>12394</v>
      </c>
    </row>
    <row r="56" spans="1:18" ht="12.75">
      <c r="A56" s="16">
        <v>41</v>
      </c>
      <c r="B56" s="43">
        <v>637005</v>
      </c>
      <c r="C56" s="16" t="s">
        <v>108</v>
      </c>
      <c r="D56" s="113">
        <v>8000</v>
      </c>
      <c r="E56" s="113"/>
      <c r="F56" s="113">
        <f t="shared" si="12"/>
        <v>8000</v>
      </c>
      <c r="G56" s="308">
        <v>0</v>
      </c>
      <c r="H56" s="161">
        <f t="shared" si="6"/>
        <v>8000</v>
      </c>
      <c r="I56" s="161">
        <v>0</v>
      </c>
      <c r="J56" s="211">
        <f t="shared" si="10"/>
        <v>8000</v>
      </c>
      <c r="K56" s="161">
        <v>0</v>
      </c>
      <c r="L56" s="202">
        <f t="shared" si="2"/>
        <v>8000</v>
      </c>
      <c r="M56" s="161">
        <v>0</v>
      </c>
      <c r="N56" s="202">
        <f t="shared" si="3"/>
        <v>8000</v>
      </c>
      <c r="O56" s="161">
        <v>0</v>
      </c>
      <c r="P56" s="202">
        <f t="shared" si="4"/>
        <v>8000</v>
      </c>
      <c r="Q56" s="161">
        <v>0</v>
      </c>
      <c r="R56" s="202">
        <f t="shared" si="5"/>
        <v>8000</v>
      </c>
    </row>
    <row r="57" spans="1:18" ht="12.75">
      <c r="A57" s="16">
        <v>41</v>
      </c>
      <c r="B57" s="43">
        <v>637029</v>
      </c>
      <c r="C57" s="16" t="s">
        <v>493</v>
      </c>
      <c r="D57" s="113"/>
      <c r="E57" s="113"/>
      <c r="F57" s="113">
        <f t="shared" si="12"/>
        <v>0</v>
      </c>
      <c r="G57" s="308">
        <v>0</v>
      </c>
      <c r="H57" s="161">
        <f t="shared" si="6"/>
        <v>0</v>
      </c>
      <c r="I57" s="161">
        <v>0</v>
      </c>
      <c r="J57" s="211">
        <v>0</v>
      </c>
      <c r="K57" s="161"/>
      <c r="L57" s="202">
        <f t="shared" si="2"/>
        <v>0</v>
      </c>
      <c r="M57" s="161">
        <v>8175</v>
      </c>
      <c r="N57" s="202">
        <f t="shared" si="3"/>
        <v>8175</v>
      </c>
      <c r="O57" s="161"/>
      <c r="P57" s="202">
        <f t="shared" si="4"/>
        <v>8175</v>
      </c>
      <c r="Q57" s="161"/>
      <c r="R57" s="202">
        <f t="shared" si="5"/>
        <v>8175</v>
      </c>
    </row>
    <row r="58" spans="1:18" ht="12.75">
      <c r="A58" s="16">
        <v>41</v>
      </c>
      <c r="B58" s="43">
        <v>637011</v>
      </c>
      <c r="C58" s="16" t="s">
        <v>109</v>
      </c>
      <c r="D58" s="113">
        <v>500</v>
      </c>
      <c r="E58" s="113"/>
      <c r="F58" s="113">
        <f t="shared" si="12"/>
        <v>500</v>
      </c>
      <c r="G58" s="308">
        <v>0</v>
      </c>
      <c r="H58" s="161">
        <f t="shared" si="6"/>
        <v>500</v>
      </c>
      <c r="I58" s="161">
        <v>0</v>
      </c>
      <c r="J58" s="211">
        <f t="shared" si="10"/>
        <v>500</v>
      </c>
      <c r="K58" s="161">
        <v>0</v>
      </c>
      <c r="L58" s="202">
        <f t="shared" si="2"/>
        <v>500</v>
      </c>
      <c r="M58" s="161">
        <v>0</v>
      </c>
      <c r="N58" s="202">
        <f t="shared" si="3"/>
        <v>500</v>
      </c>
      <c r="O58" s="161">
        <v>0</v>
      </c>
      <c r="P58" s="202">
        <f t="shared" si="4"/>
        <v>500</v>
      </c>
      <c r="Q58" s="161">
        <v>0</v>
      </c>
      <c r="R58" s="202">
        <f t="shared" si="5"/>
        <v>500</v>
      </c>
    </row>
    <row r="59" spans="1:18" ht="12.75">
      <c r="A59" s="16">
        <v>41</v>
      </c>
      <c r="B59" s="43">
        <v>637012</v>
      </c>
      <c r="C59" s="16" t="s">
        <v>110</v>
      </c>
      <c r="D59" s="113">
        <v>1500</v>
      </c>
      <c r="E59" s="113"/>
      <c r="F59" s="113">
        <f t="shared" si="12"/>
        <v>1500</v>
      </c>
      <c r="G59" s="308">
        <v>0</v>
      </c>
      <c r="H59" s="161">
        <f t="shared" si="6"/>
        <v>1500</v>
      </c>
      <c r="I59" s="161">
        <v>0</v>
      </c>
      <c r="J59" s="211">
        <f t="shared" si="10"/>
        <v>1500</v>
      </c>
      <c r="K59" s="161">
        <v>0</v>
      </c>
      <c r="L59" s="202">
        <f t="shared" si="2"/>
        <v>1500</v>
      </c>
      <c r="M59" s="161">
        <v>0</v>
      </c>
      <c r="N59" s="202">
        <f t="shared" si="3"/>
        <v>1500</v>
      </c>
      <c r="O59" s="161">
        <v>0</v>
      </c>
      <c r="P59" s="202">
        <f t="shared" si="4"/>
        <v>1500</v>
      </c>
      <c r="Q59" s="161">
        <v>0</v>
      </c>
      <c r="R59" s="202">
        <f t="shared" si="5"/>
        <v>1500</v>
      </c>
    </row>
    <row r="60" spans="1:18" ht="12.75">
      <c r="A60" s="16">
        <v>41</v>
      </c>
      <c r="B60" s="43">
        <v>637014</v>
      </c>
      <c r="C60" s="16" t="s">
        <v>111</v>
      </c>
      <c r="D60" s="113">
        <v>26306</v>
      </c>
      <c r="E60" s="113"/>
      <c r="F60" s="113">
        <f t="shared" si="12"/>
        <v>26306</v>
      </c>
      <c r="G60" s="308">
        <v>0</v>
      </c>
      <c r="H60" s="161">
        <f t="shared" si="6"/>
        <v>26306</v>
      </c>
      <c r="I60" s="161">
        <v>0</v>
      </c>
      <c r="J60" s="211">
        <f t="shared" si="10"/>
        <v>26306</v>
      </c>
      <c r="K60" s="161">
        <v>0</v>
      </c>
      <c r="L60" s="202">
        <f t="shared" si="2"/>
        <v>26306</v>
      </c>
      <c r="M60" s="161">
        <v>0</v>
      </c>
      <c r="N60" s="202">
        <f t="shared" si="3"/>
        <v>26306</v>
      </c>
      <c r="O60" s="161">
        <v>0</v>
      </c>
      <c r="P60" s="202">
        <f t="shared" si="4"/>
        <v>26306</v>
      </c>
      <c r="Q60" s="161">
        <v>0</v>
      </c>
      <c r="R60" s="202">
        <f t="shared" si="5"/>
        <v>26306</v>
      </c>
    </row>
    <row r="61" spans="1:18" ht="12.75">
      <c r="A61" s="16">
        <v>41</v>
      </c>
      <c r="B61" s="43">
        <v>637015</v>
      </c>
      <c r="C61" s="16" t="s">
        <v>112</v>
      </c>
      <c r="D61" s="113">
        <v>18500</v>
      </c>
      <c r="E61" s="113"/>
      <c r="F61" s="113">
        <f t="shared" si="12"/>
        <v>18500</v>
      </c>
      <c r="G61" s="308">
        <v>0</v>
      </c>
      <c r="H61" s="161">
        <f t="shared" si="6"/>
        <v>18500</v>
      </c>
      <c r="I61" s="161">
        <v>0</v>
      </c>
      <c r="J61" s="211">
        <f t="shared" si="10"/>
        <v>18500</v>
      </c>
      <c r="K61" s="161">
        <v>0</v>
      </c>
      <c r="L61" s="202">
        <f t="shared" si="2"/>
        <v>18500</v>
      </c>
      <c r="M61" s="161">
        <v>0</v>
      </c>
      <c r="N61" s="202">
        <f t="shared" si="3"/>
        <v>18500</v>
      </c>
      <c r="O61" s="161">
        <v>0</v>
      </c>
      <c r="P61" s="202">
        <f t="shared" si="4"/>
        <v>18500</v>
      </c>
      <c r="Q61" s="161">
        <v>0</v>
      </c>
      <c r="R61" s="202">
        <f t="shared" si="5"/>
        <v>18500</v>
      </c>
    </row>
    <row r="62" spans="1:18" ht="12.75">
      <c r="A62" s="16">
        <v>41</v>
      </c>
      <c r="B62" s="43">
        <v>637016</v>
      </c>
      <c r="C62" s="16" t="s">
        <v>449</v>
      </c>
      <c r="D62" s="113">
        <v>7540</v>
      </c>
      <c r="E62" s="113"/>
      <c r="F62" s="113">
        <f t="shared" si="12"/>
        <v>7540</v>
      </c>
      <c r="G62" s="308">
        <v>0</v>
      </c>
      <c r="H62" s="161">
        <f t="shared" si="6"/>
        <v>7540</v>
      </c>
      <c r="I62" s="161">
        <v>0</v>
      </c>
      <c r="J62" s="211">
        <f t="shared" si="10"/>
        <v>7540</v>
      </c>
      <c r="K62" s="161">
        <v>0</v>
      </c>
      <c r="L62" s="202">
        <f t="shared" si="2"/>
        <v>7540</v>
      </c>
      <c r="M62" s="161">
        <v>0</v>
      </c>
      <c r="N62" s="202">
        <f t="shared" si="3"/>
        <v>7540</v>
      </c>
      <c r="O62" s="161">
        <v>0</v>
      </c>
      <c r="P62" s="202">
        <f t="shared" si="4"/>
        <v>7540</v>
      </c>
      <c r="Q62" s="161">
        <v>0</v>
      </c>
      <c r="R62" s="202">
        <f t="shared" si="5"/>
        <v>7540</v>
      </c>
    </row>
    <row r="63" spans="1:18" ht="12.75">
      <c r="A63" s="16">
        <v>41</v>
      </c>
      <c r="B63" s="43">
        <v>637026</v>
      </c>
      <c r="C63" s="16" t="s">
        <v>113</v>
      </c>
      <c r="D63" s="113">
        <v>37260</v>
      </c>
      <c r="E63" s="113"/>
      <c r="F63" s="113">
        <f t="shared" si="12"/>
        <v>37260</v>
      </c>
      <c r="G63" s="308">
        <v>0</v>
      </c>
      <c r="H63" s="161">
        <f t="shared" si="6"/>
        <v>37260</v>
      </c>
      <c r="I63" s="161">
        <v>0</v>
      </c>
      <c r="J63" s="211">
        <f t="shared" si="10"/>
        <v>37260</v>
      </c>
      <c r="K63" s="161">
        <v>0</v>
      </c>
      <c r="L63" s="202">
        <f t="shared" si="2"/>
        <v>37260</v>
      </c>
      <c r="M63" s="161">
        <v>0</v>
      </c>
      <c r="N63" s="202">
        <f t="shared" si="3"/>
        <v>37260</v>
      </c>
      <c r="O63" s="161">
        <v>0</v>
      </c>
      <c r="P63" s="202">
        <f t="shared" si="4"/>
        <v>37260</v>
      </c>
      <c r="Q63" s="161">
        <v>0</v>
      </c>
      <c r="R63" s="202">
        <f t="shared" si="5"/>
        <v>37260</v>
      </c>
    </row>
    <row r="64" spans="1:18" ht="12.75">
      <c r="A64" s="16"/>
      <c r="B64" s="43">
        <v>620</v>
      </c>
      <c r="C64" s="16" t="s">
        <v>288</v>
      </c>
      <c r="D64" s="113">
        <v>12196</v>
      </c>
      <c r="E64" s="113"/>
      <c r="F64" s="113">
        <f t="shared" si="12"/>
        <v>12196</v>
      </c>
      <c r="G64" s="308">
        <v>0</v>
      </c>
      <c r="H64" s="161">
        <f t="shared" si="6"/>
        <v>12196</v>
      </c>
      <c r="I64" s="161">
        <v>0</v>
      </c>
      <c r="J64" s="211">
        <f t="shared" si="10"/>
        <v>12196</v>
      </c>
      <c r="K64" s="161">
        <v>0</v>
      </c>
      <c r="L64" s="202">
        <f t="shared" si="2"/>
        <v>12196</v>
      </c>
      <c r="M64" s="161">
        <v>0</v>
      </c>
      <c r="N64" s="202">
        <f t="shared" si="3"/>
        <v>12196</v>
      </c>
      <c r="O64" s="161">
        <v>0</v>
      </c>
      <c r="P64" s="202">
        <f t="shared" si="4"/>
        <v>12196</v>
      </c>
      <c r="Q64" s="161">
        <v>0</v>
      </c>
      <c r="R64" s="202">
        <f t="shared" si="5"/>
        <v>12196</v>
      </c>
    </row>
    <row r="65" spans="1:18" ht="12.75">
      <c r="A65" s="16">
        <v>41</v>
      </c>
      <c r="B65" s="16">
        <v>637027</v>
      </c>
      <c r="C65" s="16" t="s">
        <v>314</v>
      </c>
      <c r="D65" s="113">
        <v>30000</v>
      </c>
      <c r="E65" s="113"/>
      <c r="F65" s="113">
        <f t="shared" si="12"/>
        <v>30000</v>
      </c>
      <c r="G65" s="308">
        <v>0</v>
      </c>
      <c r="H65" s="161">
        <f t="shared" si="6"/>
        <v>30000</v>
      </c>
      <c r="I65" s="161">
        <v>0</v>
      </c>
      <c r="J65" s="211">
        <f t="shared" si="10"/>
        <v>30000</v>
      </c>
      <c r="K65" s="161">
        <v>0</v>
      </c>
      <c r="L65" s="202">
        <f t="shared" si="2"/>
        <v>30000</v>
      </c>
      <c r="M65" s="161">
        <v>0</v>
      </c>
      <c r="N65" s="202">
        <f t="shared" si="3"/>
        <v>30000</v>
      </c>
      <c r="O65" s="161">
        <v>0</v>
      </c>
      <c r="P65" s="202">
        <f t="shared" si="4"/>
        <v>30000</v>
      </c>
      <c r="Q65" s="161">
        <v>0</v>
      </c>
      <c r="R65" s="202">
        <f t="shared" si="5"/>
        <v>30000</v>
      </c>
    </row>
    <row r="66" spans="1:18" ht="12.75">
      <c r="A66" s="139"/>
      <c r="B66" s="43">
        <v>620</v>
      </c>
      <c r="C66" s="16" t="s">
        <v>420</v>
      </c>
      <c r="D66" s="113"/>
      <c r="E66" s="113"/>
      <c r="F66" s="113">
        <f t="shared" si="12"/>
        <v>0</v>
      </c>
      <c r="G66" s="308">
        <v>0</v>
      </c>
      <c r="H66" s="161">
        <f t="shared" si="6"/>
        <v>0</v>
      </c>
      <c r="I66" s="161">
        <v>0</v>
      </c>
      <c r="J66" s="211">
        <f t="shared" si="10"/>
        <v>0</v>
      </c>
      <c r="K66" s="161">
        <v>0</v>
      </c>
      <c r="L66" s="202">
        <f t="shared" si="2"/>
        <v>0</v>
      </c>
      <c r="M66" s="161">
        <v>0</v>
      </c>
      <c r="N66" s="202">
        <f t="shared" si="3"/>
        <v>0</v>
      </c>
      <c r="O66" s="161">
        <v>0</v>
      </c>
      <c r="P66" s="202">
        <f t="shared" si="4"/>
        <v>0</v>
      </c>
      <c r="Q66" s="161">
        <v>0</v>
      </c>
      <c r="R66" s="202">
        <f t="shared" si="5"/>
        <v>0</v>
      </c>
    </row>
    <row r="67" spans="1:18" ht="12.75">
      <c r="A67" s="139"/>
      <c r="B67" s="43">
        <v>637</v>
      </c>
      <c r="C67" s="16" t="s">
        <v>389</v>
      </c>
      <c r="D67" s="113">
        <v>20000</v>
      </c>
      <c r="E67" s="113"/>
      <c r="F67" s="113">
        <f t="shared" si="12"/>
        <v>20000</v>
      </c>
      <c r="G67" s="308">
        <v>0</v>
      </c>
      <c r="H67" s="161">
        <f t="shared" si="6"/>
        <v>20000</v>
      </c>
      <c r="I67" s="161">
        <v>0</v>
      </c>
      <c r="J67" s="211">
        <f t="shared" si="10"/>
        <v>20000</v>
      </c>
      <c r="K67" s="161">
        <v>0</v>
      </c>
      <c r="L67" s="202">
        <f t="shared" si="2"/>
        <v>20000</v>
      </c>
      <c r="M67" s="161">
        <v>0</v>
      </c>
      <c r="N67" s="202">
        <f t="shared" si="3"/>
        <v>20000</v>
      </c>
      <c r="O67" s="161">
        <v>0</v>
      </c>
      <c r="P67" s="202">
        <f t="shared" si="4"/>
        <v>20000</v>
      </c>
      <c r="Q67" s="161">
        <v>0</v>
      </c>
      <c r="R67" s="202">
        <f t="shared" si="5"/>
        <v>20000</v>
      </c>
    </row>
    <row r="68" spans="1:18" ht="12.75">
      <c r="A68" s="12">
        <v>41</v>
      </c>
      <c r="B68" s="46">
        <v>642</v>
      </c>
      <c r="C68" s="12" t="s">
        <v>114</v>
      </c>
      <c r="D68" s="167">
        <f>SUM(D69:D72)</f>
        <v>0</v>
      </c>
      <c r="E68" s="167">
        <f>SUM(E69:E72)</f>
        <v>0</v>
      </c>
      <c r="F68" s="167">
        <f>SUM(F69:F72)</f>
        <v>0</v>
      </c>
      <c r="G68" s="308">
        <v>0</v>
      </c>
      <c r="H68" s="161">
        <f t="shared" si="6"/>
        <v>0</v>
      </c>
      <c r="I68" s="161">
        <f>SUM(I69:I72)</f>
        <v>0</v>
      </c>
      <c r="J68" s="212">
        <f>SUM(J69:J72)</f>
        <v>0</v>
      </c>
      <c r="K68" s="161">
        <f>SUM(K69:K72)</f>
        <v>0</v>
      </c>
      <c r="L68" s="202">
        <f t="shared" si="2"/>
        <v>0</v>
      </c>
      <c r="M68" s="161">
        <f>SUM(M69:M72)</f>
        <v>0</v>
      </c>
      <c r="N68" s="202">
        <f t="shared" si="3"/>
        <v>0</v>
      </c>
      <c r="O68" s="161">
        <f>SUM(O69:O72)</f>
        <v>0</v>
      </c>
      <c r="P68" s="202">
        <f t="shared" si="4"/>
        <v>0</v>
      </c>
      <c r="Q68" s="161">
        <f>SUM(Q69:Q72)</f>
        <v>0</v>
      </c>
      <c r="R68" s="202">
        <f t="shared" si="5"/>
        <v>0</v>
      </c>
    </row>
    <row r="69" spans="1:18" ht="12.75" outlineLevel="1">
      <c r="A69" s="16">
        <v>41</v>
      </c>
      <c r="B69" s="16">
        <v>642015</v>
      </c>
      <c r="C69" s="16" t="s">
        <v>115</v>
      </c>
      <c r="D69" s="113">
        <v>0</v>
      </c>
      <c r="E69" s="113"/>
      <c r="F69" s="113">
        <f t="shared" si="12"/>
        <v>0</v>
      </c>
      <c r="G69" s="308">
        <v>0</v>
      </c>
      <c r="H69" s="161">
        <f t="shared" si="6"/>
        <v>0</v>
      </c>
      <c r="I69" s="161">
        <v>0</v>
      </c>
      <c r="J69" s="211">
        <v>0</v>
      </c>
      <c r="K69" s="161">
        <v>0</v>
      </c>
      <c r="L69" s="202">
        <f t="shared" si="2"/>
        <v>0</v>
      </c>
      <c r="M69" s="161">
        <v>0</v>
      </c>
      <c r="N69" s="202">
        <f t="shared" si="3"/>
        <v>0</v>
      </c>
      <c r="O69" s="161">
        <v>0</v>
      </c>
      <c r="P69" s="202">
        <f t="shared" si="4"/>
        <v>0</v>
      </c>
      <c r="Q69" s="161">
        <v>0</v>
      </c>
      <c r="R69" s="202">
        <f t="shared" si="5"/>
        <v>0</v>
      </c>
    </row>
    <row r="70" spans="1:18" ht="12.75" outlineLevel="1">
      <c r="A70" s="42">
        <v>41</v>
      </c>
      <c r="B70" s="16">
        <v>642012</v>
      </c>
      <c r="C70" s="16" t="s">
        <v>116</v>
      </c>
      <c r="D70" s="113"/>
      <c r="E70" s="113"/>
      <c r="F70" s="113"/>
      <c r="G70" s="308">
        <v>0</v>
      </c>
      <c r="H70" s="161">
        <f t="shared" si="6"/>
        <v>0</v>
      </c>
      <c r="I70" s="161">
        <v>0</v>
      </c>
      <c r="J70" s="211">
        <f t="shared" si="10"/>
        <v>0</v>
      </c>
      <c r="K70" s="161">
        <v>0</v>
      </c>
      <c r="L70" s="202">
        <f>J70+K70</f>
        <v>0</v>
      </c>
      <c r="M70" s="161">
        <v>0</v>
      </c>
      <c r="N70" s="202">
        <f>L70+M70</f>
        <v>0</v>
      </c>
      <c r="O70" s="161">
        <v>0</v>
      </c>
      <c r="P70" s="202">
        <f>N70+O70</f>
        <v>0</v>
      </c>
      <c r="Q70" s="161">
        <v>0</v>
      </c>
      <c r="R70" s="202">
        <f>P70+Q70</f>
        <v>0</v>
      </c>
    </row>
    <row r="71" spans="1:18" ht="12.75" outlineLevel="1">
      <c r="A71" s="105">
        <v>41</v>
      </c>
      <c r="B71" s="16">
        <v>620</v>
      </c>
      <c r="C71" s="16" t="s">
        <v>350</v>
      </c>
      <c r="D71" s="113"/>
      <c r="E71" s="113"/>
      <c r="F71" s="113"/>
      <c r="G71" s="308">
        <v>0</v>
      </c>
      <c r="H71" s="161">
        <f>F71+G71</f>
        <v>0</v>
      </c>
      <c r="I71" s="161">
        <v>0</v>
      </c>
      <c r="J71" s="211">
        <f t="shared" si="10"/>
        <v>0</v>
      </c>
      <c r="K71" s="161">
        <v>0</v>
      </c>
      <c r="L71" s="202">
        <f>J71+K71</f>
        <v>0</v>
      </c>
      <c r="M71" s="161">
        <v>0</v>
      </c>
      <c r="N71" s="202">
        <f>L71+M71</f>
        <v>0</v>
      </c>
      <c r="O71" s="161">
        <v>0</v>
      </c>
      <c r="P71" s="202">
        <f>N71+O71</f>
        <v>0</v>
      </c>
      <c r="Q71" s="161">
        <v>0</v>
      </c>
      <c r="R71" s="202">
        <f>P71+Q71</f>
        <v>0</v>
      </c>
    </row>
    <row r="72" spans="1:18" ht="12.75" outlineLevel="1">
      <c r="A72" s="105">
        <v>41</v>
      </c>
      <c r="B72" s="16">
        <v>642012</v>
      </c>
      <c r="C72" s="16" t="s">
        <v>349</v>
      </c>
      <c r="D72" s="113"/>
      <c r="E72" s="113"/>
      <c r="F72" s="113"/>
      <c r="G72" s="308">
        <v>0</v>
      </c>
      <c r="H72" s="161">
        <f>F72+G72</f>
        <v>0</v>
      </c>
      <c r="I72" s="161">
        <v>0</v>
      </c>
      <c r="J72" s="211">
        <f t="shared" si="10"/>
        <v>0</v>
      </c>
      <c r="K72" s="161">
        <v>0</v>
      </c>
      <c r="L72" s="202">
        <f>J72+K72</f>
        <v>0</v>
      </c>
      <c r="M72" s="161">
        <v>0</v>
      </c>
      <c r="N72" s="202">
        <f>L72+M72</f>
        <v>0</v>
      </c>
      <c r="O72" s="161">
        <v>0</v>
      </c>
      <c r="P72" s="202">
        <f>N72+O72</f>
        <v>0</v>
      </c>
      <c r="Q72" s="161">
        <v>0</v>
      </c>
      <c r="R72" s="202">
        <f>P72+Q72</f>
        <v>0</v>
      </c>
    </row>
    <row r="73" spans="1:18" ht="12.75">
      <c r="A73" s="31"/>
      <c r="B73" s="50"/>
      <c r="C73" s="50"/>
      <c r="D73" s="135"/>
      <c r="E73" s="135"/>
      <c r="F73" s="135"/>
      <c r="L73" s="265"/>
      <c r="N73" s="265"/>
      <c r="P73" s="265"/>
      <c r="R73" s="265"/>
    </row>
    <row r="74" spans="1:18" ht="12.75">
      <c r="A74" s="5"/>
      <c r="B74" s="65" t="s">
        <v>58</v>
      </c>
      <c r="C74" s="36"/>
      <c r="D74" s="77" t="s">
        <v>463</v>
      </c>
      <c r="E74" s="368" t="s">
        <v>465</v>
      </c>
      <c r="F74" s="82" t="s">
        <v>467</v>
      </c>
      <c r="G74" s="200" t="s">
        <v>487</v>
      </c>
      <c r="H74" s="200" t="s">
        <v>486</v>
      </c>
      <c r="I74" s="200" t="s">
        <v>506</v>
      </c>
      <c r="J74" s="82" t="s">
        <v>467</v>
      </c>
      <c r="K74" s="200" t="s">
        <v>509</v>
      </c>
      <c r="L74" s="229" t="s">
        <v>486</v>
      </c>
      <c r="M74" s="200" t="s">
        <v>519</v>
      </c>
      <c r="N74" s="229" t="s">
        <v>486</v>
      </c>
      <c r="O74" s="200" t="s">
        <v>520</v>
      </c>
      <c r="P74" s="229" t="s">
        <v>486</v>
      </c>
      <c r="Q74" s="200" t="s">
        <v>524</v>
      </c>
      <c r="R74" s="229" t="s">
        <v>486</v>
      </c>
    </row>
    <row r="75" spans="1:18" ht="12.75">
      <c r="A75" s="8"/>
      <c r="B75" s="75"/>
      <c r="C75" s="39"/>
      <c r="D75" s="78">
        <v>2017</v>
      </c>
      <c r="E75" s="369"/>
      <c r="F75" s="102" t="s">
        <v>466</v>
      </c>
      <c r="G75" s="201" t="s">
        <v>488</v>
      </c>
      <c r="H75" s="201" t="s">
        <v>466</v>
      </c>
      <c r="I75" s="201" t="s">
        <v>505</v>
      </c>
      <c r="J75" s="102" t="s">
        <v>466</v>
      </c>
      <c r="K75" s="102" t="s">
        <v>505</v>
      </c>
      <c r="L75" s="230" t="s">
        <v>466</v>
      </c>
      <c r="M75" s="102" t="s">
        <v>505</v>
      </c>
      <c r="N75" s="230" t="s">
        <v>466</v>
      </c>
      <c r="O75" s="102" t="s">
        <v>505</v>
      </c>
      <c r="P75" s="230" t="s">
        <v>466</v>
      </c>
      <c r="Q75" s="102" t="s">
        <v>505</v>
      </c>
      <c r="R75" s="230" t="s">
        <v>466</v>
      </c>
    </row>
    <row r="76" spans="1:18" ht="12.75">
      <c r="A76" s="27"/>
      <c r="B76" s="20" t="s">
        <v>117</v>
      </c>
      <c r="C76" s="20" t="s">
        <v>398</v>
      </c>
      <c r="D76" s="79">
        <f aca="true" t="shared" si="13" ref="D76:J76">SUM(D77:D80)</f>
        <v>5900</v>
      </c>
      <c r="E76" s="79">
        <f t="shared" si="13"/>
        <v>0</v>
      </c>
      <c r="F76" s="79">
        <f t="shared" si="13"/>
        <v>5900</v>
      </c>
      <c r="G76" s="227">
        <f t="shared" si="13"/>
        <v>0</v>
      </c>
      <c r="H76" s="79">
        <f>F76+G76</f>
        <v>5900</v>
      </c>
      <c r="I76" s="227">
        <f>SUM(I77:I80)</f>
        <v>0</v>
      </c>
      <c r="J76" s="207">
        <f t="shared" si="13"/>
        <v>5900</v>
      </c>
      <c r="K76" s="208">
        <f>SUM(K77:K80)</f>
        <v>0</v>
      </c>
      <c r="L76" s="263">
        <f>J76+K76</f>
        <v>5900</v>
      </c>
      <c r="M76" s="208">
        <f>SUM(M77:M80)</f>
        <v>0</v>
      </c>
      <c r="N76" s="263">
        <f>L76+M76</f>
        <v>5900</v>
      </c>
      <c r="O76" s="208">
        <f>SUM(O77:O80)</f>
        <v>0</v>
      </c>
      <c r="P76" s="263">
        <f>N76+O76</f>
        <v>5900</v>
      </c>
      <c r="Q76" s="208">
        <f>SUM(Q77:Q80)</f>
        <v>0</v>
      </c>
      <c r="R76" s="263">
        <f>P76+Q76</f>
        <v>5900</v>
      </c>
    </row>
    <row r="77" spans="1:18" ht="12.75">
      <c r="A77" s="16">
        <v>41</v>
      </c>
      <c r="B77" s="43">
        <v>637005</v>
      </c>
      <c r="C77" s="16" t="s">
        <v>118</v>
      </c>
      <c r="D77" s="127">
        <v>3800</v>
      </c>
      <c r="E77" s="127"/>
      <c r="F77" s="113">
        <f>D77+E77</f>
        <v>3800</v>
      </c>
      <c r="G77" s="305">
        <v>0</v>
      </c>
      <c r="H77" s="113">
        <f>F77+G77</f>
        <v>3800</v>
      </c>
      <c r="I77" s="305">
        <v>0</v>
      </c>
      <c r="J77" s="202">
        <f>F77+G77</f>
        <v>3800</v>
      </c>
      <c r="K77" s="210">
        <v>0</v>
      </c>
      <c r="L77" s="260">
        <f>J77+K77</f>
        <v>3800</v>
      </c>
      <c r="M77" s="210">
        <v>0</v>
      </c>
      <c r="N77" s="260">
        <f>L77+M77</f>
        <v>3800</v>
      </c>
      <c r="O77" s="210">
        <v>0</v>
      </c>
      <c r="P77" s="260">
        <f>N77+O77</f>
        <v>3800</v>
      </c>
      <c r="Q77" s="210">
        <v>0</v>
      </c>
      <c r="R77" s="260">
        <f>P77+Q77</f>
        <v>3800</v>
      </c>
    </row>
    <row r="78" spans="1:18" ht="12.75">
      <c r="A78" s="16">
        <v>41</v>
      </c>
      <c r="B78" s="43">
        <v>637012</v>
      </c>
      <c r="C78" s="16" t="s">
        <v>110</v>
      </c>
      <c r="D78" s="127">
        <v>2000</v>
      </c>
      <c r="E78" s="127"/>
      <c r="F78" s="113">
        <f>D78+E78</f>
        <v>2000</v>
      </c>
      <c r="G78" s="305">
        <v>0</v>
      </c>
      <c r="H78" s="113">
        <f>F78+G78</f>
        <v>2000</v>
      </c>
      <c r="I78" s="305">
        <v>0</v>
      </c>
      <c r="J78" s="202">
        <f>F78+G78</f>
        <v>2000</v>
      </c>
      <c r="K78" s="210">
        <v>0</v>
      </c>
      <c r="L78" s="260">
        <f>J78+K78</f>
        <v>2000</v>
      </c>
      <c r="M78" s="210">
        <v>0</v>
      </c>
      <c r="N78" s="260">
        <f>L78+M78</f>
        <v>2000</v>
      </c>
      <c r="O78" s="210">
        <v>0</v>
      </c>
      <c r="P78" s="260">
        <f>N78+O78</f>
        <v>2000</v>
      </c>
      <c r="Q78" s="210">
        <v>0</v>
      </c>
      <c r="R78" s="260">
        <f>P78+Q78</f>
        <v>2000</v>
      </c>
    </row>
    <row r="79" spans="1:18" ht="12.75">
      <c r="A79" s="16">
        <v>41</v>
      </c>
      <c r="B79" s="16">
        <v>637035</v>
      </c>
      <c r="C79" s="16" t="s">
        <v>119</v>
      </c>
      <c r="D79" s="127">
        <v>100</v>
      </c>
      <c r="E79" s="127"/>
      <c r="F79" s="113">
        <f>D79+E79</f>
        <v>100</v>
      </c>
      <c r="G79" s="305">
        <v>0</v>
      </c>
      <c r="H79" s="113">
        <f>F79+G79</f>
        <v>100</v>
      </c>
      <c r="I79" s="305">
        <v>0</v>
      </c>
      <c r="J79" s="202">
        <f>F79+G79</f>
        <v>100</v>
      </c>
      <c r="K79" s="210">
        <v>0</v>
      </c>
      <c r="L79" s="260">
        <f>J79+K79</f>
        <v>100</v>
      </c>
      <c r="M79" s="210">
        <v>0</v>
      </c>
      <c r="N79" s="260">
        <f>L79+M79</f>
        <v>100</v>
      </c>
      <c r="O79" s="210">
        <v>0</v>
      </c>
      <c r="P79" s="260">
        <f>N79+O79</f>
        <v>100</v>
      </c>
      <c r="Q79" s="210">
        <v>0</v>
      </c>
      <c r="R79" s="260">
        <f>P79+Q79</f>
        <v>100</v>
      </c>
    </row>
    <row r="80" spans="1:18" ht="12.75">
      <c r="A80" s="16">
        <v>41</v>
      </c>
      <c r="B80" s="16">
        <v>651004</v>
      </c>
      <c r="C80" s="16" t="s">
        <v>386</v>
      </c>
      <c r="D80" s="113">
        <v>0</v>
      </c>
      <c r="E80" s="113"/>
      <c r="F80" s="113">
        <f>D80+E80</f>
        <v>0</v>
      </c>
      <c r="G80" s="305">
        <v>0</v>
      </c>
      <c r="H80" s="113">
        <f>F80+G80</f>
        <v>0</v>
      </c>
      <c r="I80" s="305">
        <v>0</v>
      </c>
      <c r="J80" s="202">
        <f>F80+G80</f>
        <v>0</v>
      </c>
      <c r="K80" s="210">
        <v>0</v>
      </c>
      <c r="L80" s="260">
        <f>J80+K80</f>
        <v>0</v>
      </c>
      <c r="M80" s="210">
        <v>0</v>
      </c>
      <c r="N80" s="260">
        <f>L80+M80</f>
        <v>0</v>
      </c>
      <c r="O80" s="210">
        <v>0</v>
      </c>
      <c r="P80" s="260">
        <f>N80+O80</f>
        <v>0</v>
      </c>
      <c r="Q80" s="210">
        <v>0</v>
      </c>
      <c r="R80" s="260">
        <f>P80+Q80</f>
        <v>0</v>
      </c>
    </row>
    <row r="81" spans="1:6" ht="12.75">
      <c r="A81" s="50"/>
      <c r="B81" s="50"/>
      <c r="C81" s="50"/>
      <c r="D81" s="148"/>
      <c r="E81" s="148"/>
      <c r="F81" s="148"/>
    </row>
    <row r="82" spans="1:18" ht="12.75">
      <c r="A82" s="5"/>
      <c r="B82" s="65" t="s">
        <v>58</v>
      </c>
      <c r="C82" s="36"/>
      <c r="D82" s="77" t="s">
        <v>463</v>
      </c>
      <c r="E82" s="368" t="s">
        <v>465</v>
      </c>
      <c r="F82" s="82" t="s">
        <v>467</v>
      </c>
      <c r="G82" s="200" t="s">
        <v>487</v>
      </c>
      <c r="H82" s="200" t="s">
        <v>486</v>
      </c>
      <c r="I82" s="200" t="s">
        <v>506</v>
      </c>
      <c r="J82" s="82" t="s">
        <v>467</v>
      </c>
      <c r="K82" s="200" t="s">
        <v>509</v>
      </c>
      <c r="L82" s="229" t="s">
        <v>486</v>
      </c>
      <c r="M82" s="200" t="s">
        <v>519</v>
      </c>
      <c r="N82" s="229" t="s">
        <v>486</v>
      </c>
      <c r="O82" s="200" t="s">
        <v>520</v>
      </c>
      <c r="P82" s="229" t="s">
        <v>486</v>
      </c>
      <c r="Q82" s="200" t="s">
        <v>524</v>
      </c>
      <c r="R82" s="229" t="s">
        <v>486</v>
      </c>
    </row>
    <row r="83" spans="1:18" ht="12.75">
      <c r="A83" s="8"/>
      <c r="B83" s="75"/>
      <c r="C83" s="39"/>
      <c r="D83" s="78">
        <v>2017</v>
      </c>
      <c r="E83" s="369"/>
      <c r="F83" s="102" t="s">
        <v>466</v>
      </c>
      <c r="G83" s="201" t="s">
        <v>488</v>
      </c>
      <c r="H83" s="201" t="s">
        <v>466</v>
      </c>
      <c r="I83" s="201" t="s">
        <v>505</v>
      </c>
      <c r="J83" s="102" t="s">
        <v>466</v>
      </c>
      <c r="K83" s="102" t="s">
        <v>505</v>
      </c>
      <c r="L83" s="230" t="s">
        <v>466</v>
      </c>
      <c r="M83" s="102" t="s">
        <v>505</v>
      </c>
      <c r="N83" s="230" t="s">
        <v>466</v>
      </c>
      <c r="O83" s="102" t="s">
        <v>505</v>
      </c>
      <c r="P83" s="230" t="s">
        <v>466</v>
      </c>
      <c r="Q83" s="102" t="s">
        <v>505</v>
      </c>
      <c r="R83" s="230" t="s">
        <v>466</v>
      </c>
    </row>
    <row r="84" spans="1:18" ht="12.75">
      <c r="A84" s="20"/>
      <c r="B84" s="61" t="s">
        <v>120</v>
      </c>
      <c r="C84" s="20" t="s">
        <v>399</v>
      </c>
      <c r="D84" s="79">
        <f>D85+D90+D99</f>
        <v>20534</v>
      </c>
      <c r="E84" s="79">
        <f>E85+E90+E99</f>
        <v>0</v>
      </c>
      <c r="F84" s="79">
        <f>F85+F90+F99</f>
        <v>20534</v>
      </c>
      <c r="G84" s="79">
        <f>G85+G90+G99</f>
        <v>0</v>
      </c>
      <c r="H84" s="79">
        <f>F84+G84</f>
        <v>20534</v>
      </c>
      <c r="I84" s="79">
        <f>I85+I90+I99+I101</f>
        <v>0</v>
      </c>
      <c r="J84" s="207">
        <f>F84+G84</f>
        <v>20534</v>
      </c>
      <c r="K84" s="79">
        <f>K85+K90+K99+K101</f>
        <v>0</v>
      </c>
      <c r="L84" s="207">
        <f>J84+K84</f>
        <v>20534</v>
      </c>
      <c r="M84" s="79">
        <f>M85+M90+M99+M101</f>
        <v>0</v>
      </c>
      <c r="N84" s="207">
        <f>L84+M84</f>
        <v>20534</v>
      </c>
      <c r="O84" s="79">
        <f>O85+O90+O99+O101</f>
        <v>0</v>
      </c>
      <c r="P84" s="207">
        <f>N84+O84</f>
        <v>20534</v>
      </c>
      <c r="Q84" s="79">
        <f>Q85+Q90+Q99+Q101</f>
        <v>0</v>
      </c>
      <c r="R84" s="207">
        <f>P84+Q84</f>
        <v>20534</v>
      </c>
    </row>
    <row r="85" spans="1:18" ht="12.75">
      <c r="A85" s="17">
        <v>41</v>
      </c>
      <c r="B85" s="13">
        <v>610</v>
      </c>
      <c r="C85" s="13" t="s">
        <v>121</v>
      </c>
      <c r="D85" s="112">
        <f>SUM(D86:D89)</f>
        <v>13512</v>
      </c>
      <c r="E85" s="112">
        <f>SUM(E86:E89)</f>
        <v>0</v>
      </c>
      <c r="F85" s="112">
        <f>SUM(F86:F89)</f>
        <v>13512</v>
      </c>
      <c r="G85" s="305">
        <f>SUM(G86:G89)</f>
        <v>0</v>
      </c>
      <c r="H85" s="112">
        <f aca="true" t="shared" si="14" ref="H85:H101">F85+G85</f>
        <v>13512</v>
      </c>
      <c r="I85" s="305">
        <f>SUM(I86:I89)</f>
        <v>0</v>
      </c>
      <c r="J85" s="203">
        <f aca="true" t="shared" si="15" ref="J85:J101">F85+G85</f>
        <v>13512</v>
      </c>
      <c r="K85" s="219">
        <f>SUM(K86:K89)</f>
        <v>0</v>
      </c>
      <c r="L85" s="203">
        <f aca="true" t="shared" si="16" ref="L85:L101">J85+K85</f>
        <v>13512</v>
      </c>
      <c r="M85" s="219">
        <f>SUM(M86:M89)</f>
        <v>0</v>
      </c>
      <c r="N85" s="203">
        <f aca="true" t="shared" si="17" ref="N85:N101">L85+M85</f>
        <v>13512</v>
      </c>
      <c r="O85" s="219">
        <f>SUM(O86:O89)</f>
        <v>0</v>
      </c>
      <c r="P85" s="203">
        <f aca="true" t="shared" si="18" ref="P85:P101">N85+O85</f>
        <v>13512</v>
      </c>
      <c r="Q85" s="219">
        <f>SUM(Q86:Q89)</f>
        <v>0</v>
      </c>
      <c r="R85" s="203">
        <f aca="true" t="shared" si="19" ref="R85:R101">P85+Q85</f>
        <v>13512</v>
      </c>
    </row>
    <row r="86" spans="1:18" ht="12.75" outlineLevel="1">
      <c r="A86" s="17">
        <v>41</v>
      </c>
      <c r="B86" s="16">
        <v>611</v>
      </c>
      <c r="C86" s="16" t="s">
        <v>61</v>
      </c>
      <c r="D86" s="113">
        <v>13512</v>
      </c>
      <c r="E86" s="113"/>
      <c r="F86" s="113">
        <f>D86+E86</f>
        <v>13512</v>
      </c>
      <c r="G86" s="305">
        <v>0</v>
      </c>
      <c r="H86" s="113">
        <f t="shared" si="14"/>
        <v>13512</v>
      </c>
      <c r="I86" s="305">
        <v>0</v>
      </c>
      <c r="J86" s="202">
        <f t="shared" si="15"/>
        <v>13512</v>
      </c>
      <c r="K86" s="210">
        <v>0</v>
      </c>
      <c r="L86" s="202">
        <f t="shared" si="16"/>
        <v>13512</v>
      </c>
      <c r="M86" s="210">
        <v>0</v>
      </c>
      <c r="N86" s="202">
        <f t="shared" si="17"/>
        <v>13512</v>
      </c>
      <c r="O86" s="210">
        <v>0</v>
      </c>
      <c r="P86" s="202">
        <f t="shared" si="18"/>
        <v>13512</v>
      </c>
      <c r="Q86" s="210">
        <v>0</v>
      </c>
      <c r="R86" s="202">
        <f t="shared" si="19"/>
        <v>13512</v>
      </c>
    </row>
    <row r="87" spans="1:18" ht="12.75" outlineLevel="1">
      <c r="A87" s="17">
        <v>41</v>
      </c>
      <c r="B87" s="16">
        <v>612</v>
      </c>
      <c r="C87" s="16" t="s">
        <v>62</v>
      </c>
      <c r="D87" s="113"/>
      <c r="E87" s="113"/>
      <c r="F87" s="113">
        <f>D87+E87</f>
        <v>0</v>
      </c>
      <c r="G87" s="305">
        <v>0</v>
      </c>
      <c r="H87" s="113">
        <f t="shared" si="14"/>
        <v>0</v>
      </c>
      <c r="I87" s="305">
        <v>0</v>
      </c>
      <c r="J87" s="202">
        <f t="shared" si="15"/>
        <v>0</v>
      </c>
      <c r="K87" s="210">
        <v>0</v>
      </c>
      <c r="L87" s="202">
        <f t="shared" si="16"/>
        <v>0</v>
      </c>
      <c r="M87" s="210">
        <v>0</v>
      </c>
      <c r="N87" s="202">
        <f t="shared" si="17"/>
        <v>0</v>
      </c>
      <c r="O87" s="210">
        <v>0</v>
      </c>
      <c r="P87" s="202">
        <f t="shared" si="18"/>
        <v>0</v>
      </c>
      <c r="Q87" s="210">
        <v>0</v>
      </c>
      <c r="R87" s="202">
        <f t="shared" si="19"/>
        <v>0</v>
      </c>
    </row>
    <row r="88" spans="1:18" ht="12.75" outlineLevel="1">
      <c r="A88" s="17">
        <v>41</v>
      </c>
      <c r="B88" s="16">
        <v>614</v>
      </c>
      <c r="C88" s="16" t="s">
        <v>64</v>
      </c>
      <c r="D88" s="113"/>
      <c r="E88" s="113"/>
      <c r="F88" s="113">
        <f>D88+E88</f>
        <v>0</v>
      </c>
      <c r="G88" s="305">
        <v>0</v>
      </c>
      <c r="H88" s="113">
        <f t="shared" si="14"/>
        <v>0</v>
      </c>
      <c r="I88" s="305">
        <v>0</v>
      </c>
      <c r="J88" s="202">
        <f t="shared" si="15"/>
        <v>0</v>
      </c>
      <c r="K88" s="210">
        <v>0</v>
      </c>
      <c r="L88" s="202">
        <f t="shared" si="16"/>
        <v>0</v>
      </c>
      <c r="M88" s="210">
        <v>0</v>
      </c>
      <c r="N88" s="202">
        <f t="shared" si="17"/>
        <v>0</v>
      </c>
      <c r="O88" s="210">
        <v>0</v>
      </c>
      <c r="P88" s="202">
        <f t="shared" si="18"/>
        <v>0</v>
      </c>
      <c r="Q88" s="210">
        <v>0</v>
      </c>
      <c r="R88" s="202">
        <f t="shared" si="19"/>
        <v>0</v>
      </c>
    </row>
    <row r="89" spans="1:18" ht="12.75" outlineLevel="1">
      <c r="A89" s="17">
        <v>41</v>
      </c>
      <c r="B89" s="16">
        <v>615</v>
      </c>
      <c r="C89" s="16" t="s">
        <v>65</v>
      </c>
      <c r="D89" s="113"/>
      <c r="E89" s="113"/>
      <c r="F89" s="113">
        <f>D89+E89</f>
        <v>0</v>
      </c>
      <c r="G89" s="305">
        <v>0</v>
      </c>
      <c r="H89" s="113">
        <f t="shared" si="14"/>
        <v>0</v>
      </c>
      <c r="I89" s="305">
        <v>0</v>
      </c>
      <c r="J89" s="202">
        <f t="shared" si="15"/>
        <v>0</v>
      </c>
      <c r="K89" s="210">
        <v>0</v>
      </c>
      <c r="L89" s="202">
        <f t="shared" si="16"/>
        <v>0</v>
      </c>
      <c r="M89" s="210">
        <v>0</v>
      </c>
      <c r="N89" s="202">
        <f t="shared" si="17"/>
        <v>0</v>
      </c>
      <c r="O89" s="210">
        <v>0</v>
      </c>
      <c r="P89" s="202">
        <f t="shared" si="18"/>
        <v>0</v>
      </c>
      <c r="Q89" s="210">
        <v>0</v>
      </c>
      <c r="R89" s="202">
        <f t="shared" si="19"/>
        <v>0</v>
      </c>
    </row>
    <row r="90" spans="1:18" ht="12.75">
      <c r="A90" s="28">
        <v>41</v>
      </c>
      <c r="B90" s="13">
        <v>620</v>
      </c>
      <c r="C90" s="13" t="s">
        <v>66</v>
      </c>
      <c r="D90" s="112">
        <f>SUM(D91:D98)</f>
        <v>4722</v>
      </c>
      <c r="E90" s="112">
        <f>SUM(E91:E98)</f>
        <v>0</v>
      </c>
      <c r="F90" s="112">
        <f>SUM(F91:F98)</f>
        <v>4722</v>
      </c>
      <c r="G90" s="307">
        <f>SUM(G91:G98)</f>
        <v>0</v>
      </c>
      <c r="H90" s="112">
        <f t="shared" si="14"/>
        <v>4722</v>
      </c>
      <c r="I90" s="307">
        <f>SUM(I91:I98)</f>
        <v>0</v>
      </c>
      <c r="J90" s="203">
        <f t="shared" si="15"/>
        <v>4722</v>
      </c>
      <c r="K90" s="14">
        <f>SUM(K91:K98)</f>
        <v>0</v>
      </c>
      <c r="L90" s="203">
        <f t="shared" si="16"/>
        <v>4722</v>
      </c>
      <c r="M90" s="14">
        <f>SUM(M91:M98)</f>
        <v>0</v>
      </c>
      <c r="N90" s="203">
        <f t="shared" si="17"/>
        <v>4722</v>
      </c>
      <c r="O90" s="14">
        <f>SUM(O91:O98)</f>
        <v>0</v>
      </c>
      <c r="P90" s="203">
        <f t="shared" si="18"/>
        <v>4722</v>
      </c>
      <c r="Q90" s="14">
        <f>SUM(Q91:Q98)</f>
        <v>0</v>
      </c>
      <c r="R90" s="203">
        <f t="shared" si="19"/>
        <v>4722</v>
      </c>
    </row>
    <row r="91" spans="1:18" ht="12.75" outlineLevel="1">
      <c r="A91" s="17">
        <v>41</v>
      </c>
      <c r="B91" s="16" t="s">
        <v>67</v>
      </c>
      <c r="C91" s="16" t="s">
        <v>68</v>
      </c>
      <c r="D91" s="113">
        <v>1351</v>
      </c>
      <c r="E91" s="113"/>
      <c r="F91" s="113">
        <f>D91+E91</f>
        <v>1351</v>
      </c>
      <c r="G91" s="307">
        <v>0</v>
      </c>
      <c r="H91" s="113">
        <f t="shared" si="14"/>
        <v>1351</v>
      </c>
      <c r="I91" s="307">
        <v>0</v>
      </c>
      <c r="J91" s="202">
        <f t="shared" si="15"/>
        <v>1351</v>
      </c>
      <c r="K91" s="15">
        <v>0</v>
      </c>
      <c r="L91" s="202">
        <f t="shared" si="16"/>
        <v>1351</v>
      </c>
      <c r="M91" s="15">
        <v>0</v>
      </c>
      <c r="N91" s="202">
        <f t="shared" si="17"/>
        <v>1351</v>
      </c>
      <c r="O91" s="15">
        <v>0</v>
      </c>
      <c r="P91" s="202">
        <f t="shared" si="18"/>
        <v>1351</v>
      </c>
      <c r="Q91" s="15">
        <v>0</v>
      </c>
      <c r="R91" s="202">
        <f t="shared" si="19"/>
        <v>1351</v>
      </c>
    </row>
    <row r="92" spans="1:18" ht="12.75" outlineLevel="1">
      <c r="A92" s="17">
        <v>41</v>
      </c>
      <c r="B92" s="16">
        <v>625001</v>
      </c>
      <c r="C92" s="16" t="s">
        <v>69</v>
      </c>
      <c r="D92" s="113">
        <v>189</v>
      </c>
      <c r="E92" s="113"/>
      <c r="F92" s="113">
        <f aca="true" t="shared" si="20" ref="F92:F98">D92+E92</f>
        <v>189</v>
      </c>
      <c r="G92" s="307">
        <v>0</v>
      </c>
      <c r="H92" s="113">
        <f t="shared" si="14"/>
        <v>189</v>
      </c>
      <c r="I92" s="307">
        <v>0</v>
      </c>
      <c r="J92" s="202">
        <f t="shared" si="15"/>
        <v>189</v>
      </c>
      <c r="K92" s="15">
        <v>0</v>
      </c>
      <c r="L92" s="202">
        <f t="shared" si="16"/>
        <v>189</v>
      </c>
      <c r="M92" s="15">
        <v>0</v>
      </c>
      <c r="N92" s="202">
        <f t="shared" si="17"/>
        <v>189</v>
      </c>
      <c r="O92" s="15">
        <v>0</v>
      </c>
      <c r="P92" s="202">
        <f t="shared" si="18"/>
        <v>189</v>
      </c>
      <c r="Q92" s="15">
        <v>0</v>
      </c>
      <c r="R92" s="202">
        <f t="shared" si="19"/>
        <v>189</v>
      </c>
    </row>
    <row r="93" spans="1:18" ht="12.75" outlineLevel="1">
      <c r="A93" s="17">
        <v>41</v>
      </c>
      <c r="B93" s="16">
        <v>625002</v>
      </c>
      <c r="C93" s="16" t="s">
        <v>70</v>
      </c>
      <c r="D93" s="113">
        <v>1892</v>
      </c>
      <c r="E93" s="113"/>
      <c r="F93" s="113">
        <f t="shared" si="20"/>
        <v>1892</v>
      </c>
      <c r="G93" s="307">
        <v>0</v>
      </c>
      <c r="H93" s="113">
        <f t="shared" si="14"/>
        <v>1892</v>
      </c>
      <c r="I93" s="307">
        <v>0</v>
      </c>
      <c r="J93" s="202">
        <f t="shared" si="15"/>
        <v>1892</v>
      </c>
      <c r="K93" s="15">
        <v>0</v>
      </c>
      <c r="L93" s="202">
        <f t="shared" si="16"/>
        <v>1892</v>
      </c>
      <c r="M93" s="15">
        <v>0</v>
      </c>
      <c r="N93" s="202">
        <f t="shared" si="17"/>
        <v>1892</v>
      </c>
      <c r="O93" s="15">
        <v>0</v>
      </c>
      <c r="P93" s="202">
        <f t="shared" si="18"/>
        <v>1892</v>
      </c>
      <c r="Q93" s="15">
        <v>0</v>
      </c>
      <c r="R93" s="202">
        <f t="shared" si="19"/>
        <v>1892</v>
      </c>
    </row>
    <row r="94" spans="1:18" ht="12.75" outlineLevel="1">
      <c r="A94" s="17">
        <v>41</v>
      </c>
      <c r="B94" s="16">
        <v>625003</v>
      </c>
      <c r="C94" s="16" t="s">
        <v>71</v>
      </c>
      <c r="D94" s="113">
        <v>108</v>
      </c>
      <c r="E94" s="113"/>
      <c r="F94" s="113">
        <f t="shared" si="20"/>
        <v>108</v>
      </c>
      <c r="G94" s="307">
        <v>0</v>
      </c>
      <c r="H94" s="113">
        <f t="shared" si="14"/>
        <v>108</v>
      </c>
      <c r="I94" s="307">
        <v>0</v>
      </c>
      <c r="J94" s="202">
        <f t="shared" si="15"/>
        <v>108</v>
      </c>
      <c r="K94" s="15">
        <v>0</v>
      </c>
      <c r="L94" s="202">
        <f t="shared" si="16"/>
        <v>108</v>
      </c>
      <c r="M94" s="15">
        <v>0</v>
      </c>
      <c r="N94" s="202">
        <f t="shared" si="17"/>
        <v>108</v>
      </c>
      <c r="O94" s="15">
        <v>0</v>
      </c>
      <c r="P94" s="202">
        <f t="shared" si="18"/>
        <v>108</v>
      </c>
      <c r="Q94" s="15">
        <v>0</v>
      </c>
      <c r="R94" s="202">
        <f t="shared" si="19"/>
        <v>108</v>
      </c>
    </row>
    <row r="95" spans="1:18" ht="12.75" outlineLevel="1">
      <c r="A95" s="17">
        <v>41</v>
      </c>
      <c r="B95" s="16">
        <v>625004</v>
      </c>
      <c r="C95" s="16" t="s">
        <v>72</v>
      </c>
      <c r="D95" s="113">
        <v>405</v>
      </c>
      <c r="E95" s="113"/>
      <c r="F95" s="113">
        <f t="shared" si="20"/>
        <v>405</v>
      </c>
      <c r="G95" s="307">
        <v>0</v>
      </c>
      <c r="H95" s="113">
        <f t="shared" si="14"/>
        <v>405</v>
      </c>
      <c r="I95" s="307">
        <v>0</v>
      </c>
      <c r="J95" s="202">
        <f t="shared" si="15"/>
        <v>405</v>
      </c>
      <c r="K95" s="15">
        <v>0</v>
      </c>
      <c r="L95" s="202">
        <f t="shared" si="16"/>
        <v>405</v>
      </c>
      <c r="M95" s="15">
        <v>0</v>
      </c>
      <c r="N95" s="202">
        <f t="shared" si="17"/>
        <v>405</v>
      </c>
      <c r="O95" s="15">
        <v>0</v>
      </c>
      <c r="P95" s="202">
        <f t="shared" si="18"/>
        <v>405</v>
      </c>
      <c r="Q95" s="15">
        <v>0</v>
      </c>
      <c r="R95" s="202">
        <f t="shared" si="19"/>
        <v>405</v>
      </c>
    </row>
    <row r="96" spans="1:18" ht="12.75" outlineLevel="1">
      <c r="A96" s="17">
        <v>41</v>
      </c>
      <c r="B96" s="16">
        <v>625005</v>
      </c>
      <c r="C96" s="16" t="s">
        <v>73</v>
      </c>
      <c r="D96" s="113">
        <v>135</v>
      </c>
      <c r="E96" s="113"/>
      <c r="F96" s="113">
        <f t="shared" si="20"/>
        <v>135</v>
      </c>
      <c r="G96" s="307">
        <v>0</v>
      </c>
      <c r="H96" s="113">
        <f t="shared" si="14"/>
        <v>135</v>
      </c>
      <c r="I96" s="307">
        <v>0</v>
      </c>
      <c r="J96" s="202">
        <f t="shared" si="15"/>
        <v>135</v>
      </c>
      <c r="K96" s="15">
        <v>0</v>
      </c>
      <c r="L96" s="202">
        <f t="shared" si="16"/>
        <v>135</v>
      </c>
      <c r="M96" s="15">
        <v>0</v>
      </c>
      <c r="N96" s="202">
        <f t="shared" si="17"/>
        <v>135</v>
      </c>
      <c r="O96" s="15">
        <v>0</v>
      </c>
      <c r="P96" s="202">
        <f t="shared" si="18"/>
        <v>135</v>
      </c>
      <c r="Q96" s="15">
        <v>0</v>
      </c>
      <c r="R96" s="202">
        <f t="shared" si="19"/>
        <v>135</v>
      </c>
    </row>
    <row r="97" spans="1:18" ht="12.75" outlineLevel="1">
      <c r="A97" s="17">
        <v>41</v>
      </c>
      <c r="B97" s="16">
        <v>625007</v>
      </c>
      <c r="C97" s="16" t="s">
        <v>122</v>
      </c>
      <c r="D97" s="113">
        <v>642</v>
      </c>
      <c r="E97" s="113"/>
      <c r="F97" s="113">
        <f t="shared" si="20"/>
        <v>642</v>
      </c>
      <c r="G97" s="307">
        <v>0</v>
      </c>
      <c r="H97" s="113">
        <f t="shared" si="14"/>
        <v>642</v>
      </c>
      <c r="I97" s="307">
        <v>0</v>
      </c>
      <c r="J97" s="202">
        <f t="shared" si="15"/>
        <v>642</v>
      </c>
      <c r="K97" s="15">
        <v>0</v>
      </c>
      <c r="L97" s="202">
        <f t="shared" si="16"/>
        <v>642</v>
      </c>
      <c r="M97" s="15">
        <v>0</v>
      </c>
      <c r="N97" s="202">
        <f t="shared" si="17"/>
        <v>642</v>
      </c>
      <c r="O97" s="15">
        <v>0</v>
      </c>
      <c r="P97" s="202">
        <f t="shared" si="18"/>
        <v>642</v>
      </c>
      <c r="Q97" s="15">
        <v>0</v>
      </c>
      <c r="R97" s="202">
        <f t="shared" si="19"/>
        <v>642</v>
      </c>
    </row>
    <row r="98" spans="1:18" ht="12.75" outlineLevel="1">
      <c r="A98" s="17">
        <v>41</v>
      </c>
      <c r="B98" s="16">
        <v>627</v>
      </c>
      <c r="C98" s="16" t="s">
        <v>287</v>
      </c>
      <c r="D98" s="113"/>
      <c r="E98" s="113"/>
      <c r="F98" s="113">
        <f t="shared" si="20"/>
        <v>0</v>
      </c>
      <c r="G98" s="307">
        <v>0</v>
      </c>
      <c r="H98" s="113">
        <f t="shared" si="14"/>
        <v>0</v>
      </c>
      <c r="I98" s="307">
        <v>0</v>
      </c>
      <c r="J98" s="202">
        <f t="shared" si="15"/>
        <v>0</v>
      </c>
      <c r="K98" s="15">
        <v>0</v>
      </c>
      <c r="L98" s="202">
        <f t="shared" si="16"/>
        <v>0</v>
      </c>
      <c r="M98" s="15">
        <v>0</v>
      </c>
      <c r="N98" s="202">
        <f t="shared" si="17"/>
        <v>0</v>
      </c>
      <c r="O98" s="15">
        <v>0</v>
      </c>
      <c r="P98" s="202">
        <f t="shared" si="18"/>
        <v>0</v>
      </c>
      <c r="Q98" s="15">
        <v>0</v>
      </c>
      <c r="R98" s="202">
        <f t="shared" si="19"/>
        <v>0</v>
      </c>
    </row>
    <row r="99" spans="1:18" ht="12.75">
      <c r="A99" s="28">
        <v>41</v>
      </c>
      <c r="B99" s="13">
        <v>630</v>
      </c>
      <c r="C99" s="13" t="s">
        <v>75</v>
      </c>
      <c r="D99" s="128">
        <f>SUM(D100:D101)</f>
        <v>2300</v>
      </c>
      <c r="E99" s="128">
        <f>SUM(E100:E101)</f>
        <v>0</v>
      </c>
      <c r="F99" s="128">
        <f>SUM(F100:F101)</f>
        <v>2300</v>
      </c>
      <c r="G99" s="310">
        <f>SUM(G100)</f>
        <v>0</v>
      </c>
      <c r="H99" s="113">
        <f t="shared" si="14"/>
        <v>2300</v>
      </c>
      <c r="I99" s="310">
        <f>SUM(I100)</f>
        <v>0</v>
      </c>
      <c r="J99" s="203">
        <f t="shared" si="15"/>
        <v>2300</v>
      </c>
      <c r="K99" s="203">
        <f>SUM(K100)</f>
        <v>0</v>
      </c>
      <c r="L99" s="203">
        <f t="shared" si="16"/>
        <v>2300</v>
      </c>
      <c r="M99" s="203">
        <f>SUM(M100)</f>
        <v>0</v>
      </c>
      <c r="N99" s="203">
        <f t="shared" si="17"/>
        <v>2300</v>
      </c>
      <c r="O99" s="203">
        <f>SUM(O100)</f>
        <v>0</v>
      </c>
      <c r="P99" s="203">
        <f t="shared" si="18"/>
        <v>2300</v>
      </c>
      <c r="Q99" s="203">
        <f>SUM(Q100)</f>
        <v>0</v>
      </c>
      <c r="R99" s="203">
        <f t="shared" si="19"/>
        <v>2300</v>
      </c>
    </row>
    <row r="100" spans="1:18" ht="12.75">
      <c r="A100" s="17">
        <v>41</v>
      </c>
      <c r="B100" s="16">
        <v>632</v>
      </c>
      <c r="C100" s="16" t="s">
        <v>123</v>
      </c>
      <c r="D100" s="113">
        <v>1200</v>
      </c>
      <c r="E100" s="113"/>
      <c r="F100" s="113">
        <f>D100+E100</f>
        <v>1200</v>
      </c>
      <c r="G100" s="307">
        <v>0</v>
      </c>
      <c r="H100" s="113">
        <f t="shared" si="14"/>
        <v>1200</v>
      </c>
      <c r="I100" s="307">
        <v>0</v>
      </c>
      <c r="J100" s="202">
        <f t="shared" si="15"/>
        <v>1200</v>
      </c>
      <c r="K100" s="15">
        <v>0</v>
      </c>
      <c r="L100" s="202">
        <f t="shared" si="16"/>
        <v>1200</v>
      </c>
      <c r="M100" s="15">
        <v>0</v>
      </c>
      <c r="N100" s="202">
        <f t="shared" si="17"/>
        <v>1200</v>
      </c>
      <c r="O100" s="15">
        <v>0</v>
      </c>
      <c r="P100" s="202">
        <f t="shared" si="18"/>
        <v>1200</v>
      </c>
      <c r="Q100" s="15">
        <v>0</v>
      </c>
      <c r="R100" s="202">
        <f t="shared" si="19"/>
        <v>1200</v>
      </c>
    </row>
    <row r="101" spans="1:18" ht="12.75">
      <c r="A101" s="17">
        <v>41</v>
      </c>
      <c r="B101" s="41">
        <v>641001</v>
      </c>
      <c r="C101" s="41" t="s">
        <v>393</v>
      </c>
      <c r="D101" s="112">
        <v>1100</v>
      </c>
      <c r="E101" s="112"/>
      <c r="F101" s="112">
        <v>1100</v>
      </c>
      <c r="G101" s="307">
        <v>0</v>
      </c>
      <c r="H101" s="113">
        <f t="shared" si="14"/>
        <v>1100</v>
      </c>
      <c r="I101" s="307">
        <v>0</v>
      </c>
      <c r="J101" s="203">
        <f t="shared" si="15"/>
        <v>1100</v>
      </c>
      <c r="K101" s="14">
        <v>0</v>
      </c>
      <c r="L101" s="203">
        <f t="shared" si="16"/>
        <v>1100</v>
      </c>
      <c r="M101" s="14">
        <v>0</v>
      </c>
      <c r="N101" s="203">
        <f t="shared" si="17"/>
        <v>1100</v>
      </c>
      <c r="O101" s="14">
        <v>0</v>
      </c>
      <c r="P101" s="203">
        <f t="shared" si="18"/>
        <v>1100</v>
      </c>
      <c r="Q101" s="14">
        <v>0</v>
      </c>
      <c r="R101" s="203">
        <f t="shared" si="19"/>
        <v>1100</v>
      </c>
    </row>
    <row r="102" spans="1:9" ht="12.75">
      <c r="A102" s="32"/>
      <c r="B102" s="133"/>
      <c r="C102" s="133"/>
      <c r="D102" s="151"/>
      <c r="E102" s="151"/>
      <c r="F102" s="151"/>
      <c r="G102" s="172"/>
      <c r="H102" s="172"/>
      <c r="I102" s="172"/>
    </row>
    <row r="103" spans="1:18" ht="12.75">
      <c r="A103" s="5"/>
      <c r="B103" s="65" t="s">
        <v>58</v>
      </c>
      <c r="C103" s="36"/>
      <c r="D103" s="77" t="s">
        <v>463</v>
      </c>
      <c r="E103" s="368" t="s">
        <v>465</v>
      </c>
      <c r="F103" s="82" t="s">
        <v>467</v>
      </c>
      <c r="G103" s="200" t="s">
        <v>487</v>
      </c>
      <c r="H103" s="200" t="s">
        <v>486</v>
      </c>
      <c r="I103" s="200" t="s">
        <v>506</v>
      </c>
      <c r="J103" s="82" t="s">
        <v>467</v>
      </c>
      <c r="K103" s="200" t="s">
        <v>509</v>
      </c>
      <c r="L103" s="229" t="s">
        <v>486</v>
      </c>
      <c r="M103" s="200" t="s">
        <v>519</v>
      </c>
      <c r="N103" s="229" t="s">
        <v>486</v>
      </c>
      <c r="O103" s="200" t="s">
        <v>520</v>
      </c>
      <c r="P103" s="229" t="s">
        <v>486</v>
      </c>
      <c r="Q103" s="200" t="s">
        <v>524</v>
      </c>
      <c r="R103" s="229" t="s">
        <v>486</v>
      </c>
    </row>
    <row r="104" spans="1:18" ht="12.75">
      <c r="A104" s="8"/>
      <c r="B104" s="75"/>
      <c r="C104" s="39"/>
      <c r="D104" s="78">
        <v>2017</v>
      </c>
      <c r="E104" s="369"/>
      <c r="F104" s="102" t="s">
        <v>466</v>
      </c>
      <c r="G104" s="201" t="s">
        <v>488</v>
      </c>
      <c r="H104" s="201" t="s">
        <v>466</v>
      </c>
      <c r="I104" s="201" t="s">
        <v>505</v>
      </c>
      <c r="J104" s="102" t="s">
        <v>466</v>
      </c>
      <c r="K104" s="102" t="s">
        <v>505</v>
      </c>
      <c r="L104" s="230" t="s">
        <v>466</v>
      </c>
      <c r="M104" s="102" t="s">
        <v>505</v>
      </c>
      <c r="N104" s="230" t="s">
        <v>466</v>
      </c>
      <c r="O104" s="102" t="s">
        <v>505</v>
      </c>
      <c r="P104" s="230" t="s">
        <v>466</v>
      </c>
      <c r="Q104" s="102" t="s">
        <v>505</v>
      </c>
      <c r="R104" s="230" t="s">
        <v>466</v>
      </c>
    </row>
    <row r="105" spans="1:18" ht="22.5">
      <c r="A105" s="20"/>
      <c r="B105" s="20" t="s">
        <v>124</v>
      </c>
      <c r="C105" s="132" t="s">
        <v>400</v>
      </c>
      <c r="D105" s="79">
        <f>SUM(D106:D109)</f>
        <v>0</v>
      </c>
      <c r="E105" s="79">
        <f>SUM(E106:E109)</f>
        <v>0</v>
      </c>
      <c r="F105" s="79">
        <f>SUM(F106:F109)</f>
        <v>0</v>
      </c>
      <c r="G105" s="311">
        <f>SUM(G106:G109)</f>
        <v>0</v>
      </c>
      <c r="H105" s="311">
        <f>F105+G105</f>
        <v>0</v>
      </c>
      <c r="I105" s="311">
        <f>SUM(I106:I109)</f>
        <v>0</v>
      </c>
      <c r="J105" s="284">
        <f>F105+G105</f>
        <v>0</v>
      </c>
      <c r="K105" s="286">
        <f>SUM(K106:K109)</f>
        <v>0</v>
      </c>
      <c r="L105" s="287">
        <f>J105+K105</f>
        <v>0</v>
      </c>
      <c r="M105" s="286">
        <f>SUM(M106:M109)</f>
        <v>0</v>
      </c>
      <c r="N105" s="287">
        <f>L105+M105</f>
        <v>0</v>
      </c>
      <c r="O105" s="286">
        <f>SUM(O106:O109)</f>
        <v>0</v>
      </c>
      <c r="P105" s="287">
        <f>N105+O105</f>
        <v>0</v>
      </c>
      <c r="Q105" s="286">
        <f>SUM(Q106:Q109)</f>
        <v>0</v>
      </c>
      <c r="R105" s="287">
        <f>P105+Q105</f>
        <v>0</v>
      </c>
    </row>
    <row r="106" spans="1:18" ht="12.75">
      <c r="A106" s="16">
        <v>111</v>
      </c>
      <c r="B106" s="43" t="s">
        <v>331</v>
      </c>
      <c r="C106" s="16" t="s">
        <v>332</v>
      </c>
      <c r="D106" s="127"/>
      <c r="E106" s="127"/>
      <c r="F106" s="113">
        <f>D106+E106</f>
        <v>0</v>
      </c>
      <c r="G106" s="307">
        <v>0</v>
      </c>
      <c r="H106" s="113">
        <f>F106+G106</f>
        <v>0</v>
      </c>
      <c r="I106" s="307">
        <v>0</v>
      </c>
      <c r="J106" s="224">
        <f>F106+G106</f>
        <v>0</v>
      </c>
      <c r="K106" s="216">
        <v>0</v>
      </c>
      <c r="L106" s="288">
        <f>J106+K106</f>
        <v>0</v>
      </c>
      <c r="M106" s="216">
        <v>0</v>
      </c>
      <c r="N106" s="288">
        <f>L106+M106</f>
        <v>0</v>
      </c>
      <c r="O106" s="216">
        <v>0</v>
      </c>
      <c r="P106" s="288">
        <f>N106+O106</f>
        <v>0</v>
      </c>
      <c r="Q106" s="216">
        <v>0</v>
      </c>
      <c r="R106" s="288">
        <f>P106+Q106</f>
        <v>0</v>
      </c>
    </row>
    <row r="107" spans="1:18" ht="12.75">
      <c r="A107" s="16">
        <v>111</v>
      </c>
      <c r="B107" s="43">
        <v>633</v>
      </c>
      <c r="C107" s="16" t="s">
        <v>333</v>
      </c>
      <c r="D107" s="127"/>
      <c r="E107" s="127"/>
      <c r="F107" s="113">
        <f>D107+E107</f>
        <v>0</v>
      </c>
      <c r="G107" s="307">
        <v>0</v>
      </c>
      <c r="H107" s="113">
        <f>F107+G107</f>
        <v>0</v>
      </c>
      <c r="I107" s="307">
        <v>0</v>
      </c>
      <c r="J107" s="224">
        <f>F107+G107</f>
        <v>0</v>
      </c>
      <c r="K107" s="216">
        <v>0</v>
      </c>
      <c r="L107" s="288">
        <f>J107+K107</f>
        <v>0</v>
      </c>
      <c r="M107" s="216">
        <v>0</v>
      </c>
      <c r="N107" s="288">
        <f>L107+M107</f>
        <v>0</v>
      </c>
      <c r="O107" s="216">
        <v>0</v>
      </c>
      <c r="P107" s="288">
        <f>N107+O107</f>
        <v>0</v>
      </c>
      <c r="Q107" s="216">
        <v>0</v>
      </c>
      <c r="R107" s="288">
        <f>P107+Q107</f>
        <v>0</v>
      </c>
    </row>
    <row r="108" spans="1:18" ht="12.75">
      <c r="A108" s="16">
        <v>111</v>
      </c>
      <c r="B108" s="43">
        <v>637004</v>
      </c>
      <c r="C108" s="16" t="s">
        <v>127</v>
      </c>
      <c r="D108" s="127"/>
      <c r="E108" s="127"/>
      <c r="F108" s="113">
        <f>D108+E108</f>
        <v>0</v>
      </c>
      <c r="G108" s="307">
        <v>0</v>
      </c>
      <c r="H108" s="113">
        <f>F108+G108</f>
        <v>0</v>
      </c>
      <c r="I108" s="307">
        <v>0</v>
      </c>
      <c r="J108" s="224">
        <f>F108+G108</f>
        <v>0</v>
      </c>
      <c r="K108" s="216">
        <v>0</v>
      </c>
      <c r="L108" s="288">
        <f>J108+K108</f>
        <v>0</v>
      </c>
      <c r="M108" s="216">
        <v>0</v>
      </c>
      <c r="N108" s="288">
        <f>L108+M108</f>
        <v>0</v>
      </c>
      <c r="O108" s="216">
        <v>0</v>
      </c>
      <c r="P108" s="288">
        <f>N108+O108</f>
        <v>0</v>
      </c>
      <c r="Q108" s="216">
        <v>0</v>
      </c>
      <c r="R108" s="288">
        <f>P108+Q108</f>
        <v>0</v>
      </c>
    </row>
    <row r="109" spans="1:18" ht="12.75">
      <c r="A109" s="16">
        <v>111</v>
      </c>
      <c r="B109" s="16">
        <v>637027</v>
      </c>
      <c r="C109" s="16" t="s">
        <v>310</v>
      </c>
      <c r="D109" s="127"/>
      <c r="E109" s="127"/>
      <c r="F109" s="113">
        <f>D109+E109</f>
        <v>0</v>
      </c>
      <c r="G109" s="307">
        <v>0</v>
      </c>
      <c r="H109" s="113">
        <f>F109+G109</f>
        <v>0</v>
      </c>
      <c r="I109" s="307">
        <v>0</v>
      </c>
      <c r="J109" s="224">
        <f>F109+G109</f>
        <v>0</v>
      </c>
      <c r="K109" s="216">
        <v>0</v>
      </c>
      <c r="L109" s="288">
        <f>J109+K109</f>
        <v>0</v>
      </c>
      <c r="M109" s="216">
        <v>0</v>
      </c>
      <c r="N109" s="288">
        <f>L109+M109</f>
        <v>0</v>
      </c>
      <c r="O109" s="216">
        <v>0</v>
      </c>
      <c r="P109" s="288">
        <f>N109+O109</f>
        <v>0</v>
      </c>
      <c r="Q109" s="216">
        <v>0</v>
      </c>
      <c r="R109" s="288">
        <f>P109+Q109</f>
        <v>0</v>
      </c>
    </row>
    <row r="110" spans="1:3" ht="12.75">
      <c r="A110" s="50"/>
      <c r="B110" s="50"/>
      <c r="C110" s="50"/>
    </row>
    <row r="111" spans="1:3" ht="12.75">
      <c r="A111" s="50"/>
      <c r="B111" s="50"/>
      <c r="C111" s="50"/>
    </row>
    <row r="112" spans="1:18" ht="12.75">
      <c r="A112" s="5"/>
      <c r="B112" s="65" t="s">
        <v>58</v>
      </c>
      <c r="C112" s="36"/>
      <c r="D112" s="77" t="s">
        <v>463</v>
      </c>
      <c r="E112" s="368" t="s">
        <v>465</v>
      </c>
      <c r="F112" s="82" t="s">
        <v>467</v>
      </c>
      <c r="G112" s="200" t="s">
        <v>487</v>
      </c>
      <c r="H112" s="200" t="s">
        <v>486</v>
      </c>
      <c r="I112" s="200" t="s">
        <v>506</v>
      </c>
      <c r="J112" s="82" t="s">
        <v>467</v>
      </c>
      <c r="K112" s="200" t="s">
        <v>509</v>
      </c>
      <c r="L112" s="229" t="s">
        <v>486</v>
      </c>
      <c r="M112" s="200" t="s">
        <v>519</v>
      </c>
      <c r="N112" s="229" t="s">
        <v>486</v>
      </c>
      <c r="O112" s="200" t="s">
        <v>520</v>
      </c>
      <c r="P112" s="229" t="s">
        <v>486</v>
      </c>
      <c r="Q112" s="200" t="s">
        <v>524</v>
      </c>
      <c r="R112" s="229" t="s">
        <v>486</v>
      </c>
    </row>
    <row r="113" spans="1:18" ht="12.75">
      <c r="A113" s="8"/>
      <c r="B113" s="75"/>
      <c r="C113" s="39"/>
      <c r="D113" s="78">
        <v>2017</v>
      </c>
      <c r="E113" s="369"/>
      <c r="F113" s="102" t="s">
        <v>466</v>
      </c>
      <c r="G113" s="201" t="s">
        <v>488</v>
      </c>
      <c r="H113" s="201" t="s">
        <v>466</v>
      </c>
      <c r="I113" s="201" t="s">
        <v>505</v>
      </c>
      <c r="J113" s="102" t="s">
        <v>466</v>
      </c>
      <c r="K113" s="102" t="s">
        <v>505</v>
      </c>
      <c r="L113" s="230" t="s">
        <v>466</v>
      </c>
      <c r="M113" s="102" t="s">
        <v>505</v>
      </c>
      <c r="N113" s="230" t="s">
        <v>466</v>
      </c>
      <c r="O113" s="102" t="s">
        <v>505</v>
      </c>
      <c r="P113" s="230" t="s">
        <v>466</v>
      </c>
      <c r="Q113" s="102" t="s">
        <v>505</v>
      </c>
      <c r="R113" s="230" t="s">
        <v>466</v>
      </c>
    </row>
    <row r="114" spans="1:18" ht="12.75">
      <c r="A114" s="25"/>
      <c r="B114" s="45" t="s">
        <v>128</v>
      </c>
      <c r="C114" s="20" t="s">
        <v>129</v>
      </c>
      <c r="D114" s="152">
        <f>SUM(D115)</f>
        <v>15809</v>
      </c>
      <c r="E114" s="152">
        <f>SUM(E115)</f>
        <v>0</v>
      </c>
      <c r="F114" s="152">
        <f>SUM(F115)</f>
        <v>15809</v>
      </c>
      <c r="G114" s="312">
        <f>SUM(G115)</f>
        <v>0</v>
      </c>
      <c r="H114" s="313">
        <f aca="true" t="shared" si="21" ref="H114:H119">F114+G114</f>
        <v>15809</v>
      </c>
      <c r="I114" s="314">
        <f>SUM(I115)</f>
        <v>0</v>
      </c>
      <c r="J114" s="207">
        <f aca="true" t="shared" si="22" ref="J114:J119">F114+G114</f>
        <v>15809</v>
      </c>
      <c r="K114" s="258">
        <f>SUM(K115)</f>
        <v>0</v>
      </c>
      <c r="L114" s="264">
        <f aca="true" t="shared" si="23" ref="L114:L119">J114+K114</f>
        <v>15809</v>
      </c>
      <c r="M114" s="258">
        <f>SUM(M115)</f>
        <v>0</v>
      </c>
      <c r="N114" s="264">
        <f aca="true" t="shared" si="24" ref="N114:N119">L114+M114</f>
        <v>15809</v>
      </c>
      <c r="O114" s="258">
        <f>SUM(O115)</f>
        <v>0</v>
      </c>
      <c r="P114" s="264">
        <f aca="true" t="shared" si="25" ref="P114:P119">N114+O114</f>
        <v>15809</v>
      </c>
      <c r="Q114" s="258">
        <f>SUM(Q115)</f>
        <v>0</v>
      </c>
      <c r="R114" s="264">
        <f aca="true" t="shared" si="26" ref="R114:R119">P114+Q114</f>
        <v>15809</v>
      </c>
    </row>
    <row r="115" spans="1:18" ht="12.75">
      <c r="A115" s="28">
        <v>41</v>
      </c>
      <c r="B115" s="49">
        <v>651</v>
      </c>
      <c r="C115" s="28" t="s">
        <v>130</v>
      </c>
      <c r="D115" s="126">
        <f>SUM(D116:D119)</f>
        <v>15809</v>
      </c>
      <c r="E115" s="126">
        <f>SUM(E116:E119)</f>
        <v>0</v>
      </c>
      <c r="F115" s="126">
        <f>SUM(F116:F119)</f>
        <v>15809</v>
      </c>
      <c r="G115" s="315">
        <f>SUM(G116:G119)</f>
        <v>0</v>
      </c>
      <c r="H115" s="199">
        <f t="shared" si="21"/>
        <v>15809</v>
      </c>
      <c r="I115" s="316">
        <f>SUM(I116:I119)</f>
        <v>0</v>
      </c>
      <c r="J115" s="203">
        <f t="shared" si="22"/>
        <v>15809</v>
      </c>
      <c r="K115" s="257">
        <f>SUM(K116:K119)</f>
        <v>0</v>
      </c>
      <c r="L115" s="266">
        <f t="shared" si="23"/>
        <v>15809</v>
      </c>
      <c r="M115" s="257">
        <f>SUM(M116:M119)</f>
        <v>0</v>
      </c>
      <c r="N115" s="266">
        <f t="shared" si="24"/>
        <v>15809</v>
      </c>
      <c r="O115" s="257">
        <f>SUM(O116:O119)</f>
        <v>0</v>
      </c>
      <c r="P115" s="266">
        <f t="shared" si="25"/>
        <v>15809</v>
      </c>
      <c r="Q115" s="257">
        <f>SUM(Q116:Q119)</f>
        <v>0</v>
      </c>
      <c r="R115" s="266">
        <f t="shared" si="26"/>
        <v>15809</v>
      </c>
    </row>
    <row r="116" spans="1:18" ht="12.75">
      <c r="A116" s="16">
        <v>41</v>
      </c>
      <c r="B116" s="43">
        <v>651002</v>
      </c>
      <c r="C116" s="16" t="s">
        <v>131</v>
      </c>
      <c r="D116" s="127">
        <v>0</v>
      </c>
      <c r="E116" s="127"/>
      <c r="F116" s="127">
        <f>D116+E116</f>
        <v>0</v>
      </c>
      <c r="G116" s="317">
        <v>0</v>
      </c>
      <c r="H116" s="199">
        <f t="shared" si="21"/>
        <v>0</v>
      </c>
      <c r="I116" s="305">
        <v>0</v>
      </c>
      <c r="J116" s="202">
        <f t="shared" si="22"/>
        <v>0</v>
      </c>
      <c r="K116" s="210">
        <v>0</v>
      </c>
      <c r="L116" s="262">
        <f t="shared" si="23"/>
        <v>0</v>
      </c>
      <c r="M116" s="210">
        <v>0</v>
      </c>
      <c r="N116" s="262">
        <f t="shared" si="24"/>
        <v>0</v>
      </c>
      <c r="O116" s="210">
        <v>0</v>
      </c>
      <c r="P116" s="262">
        <f t="shared" si="25"/>
        <v>0</v>
      </c>
      <c r="Q116" s="210">
        <v>0</v>
      </c>
      <c r="R116" s="262">
        <f t="shared" si="26"/>
        <v>0</v>
      </c>
    </row>
    <row r="117" spans="1:18" ht="12.75">
      <c r="A117" s="16"/>
      <c r="B117" s="16">
        <v>651002</v>
      </c>
      <c r="C117" s="16" t="s">
        <v>281</v>
      </c>
      <c r="D117" s="127">
        <v>0</v>
      </c>
      <c r="E117" s="127"/>
      <c r="F117" s="127">
        <f>D117+E117</f>
        <v>0</v>
      </c>
      <c r="G117" s="317">
        <v>0</v>
      </c>
      <c r="H117" s="199">
        <f t="shared" si="21"/>
        <v>0</v>
      </c>
      <c r="I117" s="305">
        <v>0</v>
      </c>
      <c r="J117" s="202">
        <f t="shared" si="22"/>
        <v>0</v>
      </c>
      <c r="K117" s="210">
        <v>0</v>
      </c>
      <c r="L117" s="262">
        <f t="shared" si="23"/>
        <v>0</v>
      </c>
      <c r="M117" s="210">
        <v>0</v>
      </c>
      <c r="N117" s="262">
        <f t="shared" si="24"/>
        <v>0</v>
      </c>
      <c r="O117" s="210">
        <v>0</v>
      </c>
      <c r="P117" s="262">
        <f t="shared" si="25"/>
        <v>0</v>
      </c>
      <c r="Q117" s="210">
        <v>0</v>
      </c>
      <c r="R117" s="262">
        <f t="shared" si="26"/>
        <v>0</v>
      </c>
    </row>
    <row r="118" spans="1:18" ht="12.75">
      <c r="A118" s="16"/>
      <c r="B118" s="16">
        <v>651002</v>
      </c>
      <c r="C118" s="16" t="s">
        <v>368</v>
      </c>
      <c r="D118" s="127">
        <v>15809</v>
      </c>
      <c r="E118" s="127"/>
      <c r="F118" s="127">
        <f>D118+E118</f>
        <v>15809</v>
      </c>
      <c r="G118" s="317">
        <v>0</v>
      </c>
      <c r="H118" s="111">
        <f t="shared" si="21"/>
        <v>15809</v>
      </c>
      <c r="I118" s="305">
        <v>0</v>
      </c>
      <c r="J118" s="202">
        <f t="shared" si="22"/>
        <v>15809</v>
      </c>
      <c r="K118" s="210">
        <v>0</v>
      </c>
      <c r="L118" s="262">
        <f t="shared" si="23"/>
        <v>15809</v>
      </c>
      <c r="M118" s="210">
        <v>0</v>
      </c>
      <c r="N118" s="262">
        <f t="shared" si="24"/>
        <v>15809</v>
      </c>
      <c r="O118" s="210">
        <v>0</v>
      </c>
      <c r="P118" s="262">
        <f t="shared" si="25"/>
        <v>15809</v>
      </c>
      <c r="Q118" s="210">
        <v>0</v>
      </c>
      <c r="R118" s="262">
        <f t="shared" si="26"/>
        <v>15809</v>
      </c>
    </row>
    <row r="119" spans="1:18" ht="12.75">
      <c r="A119" s="16"/>
      <c r="B119" s="16">
        <v>653002</v>
      </c>
      <c r="C119" s="16" t="s">
        <v>369</v>
      </c>
      <c r="D119" s="111">
        <v>0</v>
      </c>
      <c r="E119" s="111"/>
      <c r="F119" s="127">
        <f>D119+E119</f>
        <v>0</v>
      </c>
      <c r="G119" s="317">
        <v>0</v>
      </c>
      <c r="H119" s="199">
        <f t="shared" si="21"/>
        <v>0</v>
      </c>
      <c r="I119" s="305">
        <v>0</v>
      </c>
      <c r="J119" s="202">
        <f t="shared" si="22"/>
        <v>0</v>
      </c>
      <c r="K119" s="210">
        <v>0</v>
      </c>
      <c r="L119" s="262">
        <f t="shared" si="23"/>
        <v>0</v>
      </c>
      <c r="M119" s="210">
        <v>0</v>
      </c>
      <c r="N119" s="262">
        <f t="shared" si="24"/>
        <v>0</v>
      </c>
      <c r="O119" s="210">
        <v>0</v>
      </c>
      <c r="P119" s="262">
        <f t="shared" si="25"/>
        <v>0</v>
      </c>
      <c r="Q119" s="210">
        <v>0</v>
      </c>
      <c r="R119" s="262">
        <f t="shared" si="26"/>
        <v>0</v>
      </c>
    </row>
    <row r="120" spans="1:6" ht="12.75">
      <c r="A120" s="50"/>
      <c r="B120" s="50"/>
      <c r="C120" s="50"/>
      <c r="D120" s="176"/>
      <c r="E120" s="176"/>
      <c r="F120" s="176"/>
    </row>
    <row r="121" spans="1:6" ht="12.75">
      <c r="A121" s="50"/>
      <c r="B121" s="50"/>
      <c r="C121" s="50"/>
      <c r="D121" s="176"/>
      <c r="E121" s="176"/>
      <c r="F121" s="176"/>
    </row>
    <row r="122" spans="1:6" ht="12.75">
      <c r="A122" s="50"/>
      <c r="B122" s="50"/>
      <c r="C122" s="50"/>
      <c r="D122" s="176"/>
      <c r="E122" s="176"/>
      <c r="F122" s="176"/>
    </row>
    <row r="123" spans="1:6" ht="12.75">
      <c r="A123" s="50"/>
      <c r="B123" s="50"/>
      <c r="C123" s="50"/>
      <c r="D123" s="92"/>
      <c r="E123" s="92"/>
      <c r="F123" s="92"/>
    </row>
    <row r="124" spans="1:18" ht="12.75">
      <c r="A124" s="5"/>
      <c r="B124" s="65" t="s">
        <v>58</v>
      </c>
      <c r="C124" s="36"/>
      <c r="D124" s="77" t="s">
        <v>463</v>
      </c>
      <c r="E124" s="368" t="s">
        <v>465</v>
      </c>
      <c r="F124" s="82" t="s">
        <v>467</v>
      </c>
      <c r="G124" s="200" t="s">
        <v>487</v>
      </c>
      <c r="H124" s="200" t="s">
        <v>486</v>
      </c>
      <c r="I124" s="200" t="s">
        <v>506</v>
      </c>
      <c r="J124" s="82" t="s">
        <v>467</v>
      </c>
      <c r="K124" s="200" t="s">
        <v>509</v>
      </c>
      <c r="L124" s="229" t="s">
        <v>486</v>
      </c>
      <c r="M124" s="200" t="s">
        <v>519</v>
      </c>
      <c r="N124" s="229" t="s">
        <v>486</v>
      </c>
      <c r="O124" s="200" t="s">
        <v>520</v>
      </c>
      <c r="P124" s="229" t="s">
        <v>486</v>
      </c>
      <c r="Q124" s="200" t="s">
        <v>524</v>
      </c>
      <c r="R124" s="229" t="s">
        <v>486</v>
      </c>
    </row>
    <row r="125" spans="1:18" ht="12.75">
      <c r="A125" s="8"/>
      <c r="B125" s="75"/>
      <c r="C125" s="39"/>
      <c r="D125" s="78">
        <v>2017</v>
      </c>
      <c r="E125" s="369"/>
      <c r="F125" s="102" t="s">
        <v>466</v>
      </c>
      <c r="G125" s="201" t="s">
        <v>488</v>
      </c>
      <c r="H125" s="201" t="s">
        <v>466</v>
      </c>
      <c r="I125" s="201" t="s">
        <v>505</v>
      </c>
      <c r="J125" s="102" t="s">
        <v>466</v>
      </c>
      <c r="K125" s="102" t="s">
        <v>505</v>
      </c>
      <c r="L125" s="230" t="s">
        <v>466</v>
      </c>
      <c r="M125" s="102" t="s">
        <v>505</v>
      </c>
      <c r="N125" s="230" t="s">
        <v>466</v>
      </c>
      <c r="O125" s="102" t="s">
        <v>505</v>
      </c>
      <c r="P125" s="230" t="s">
        <v>466</v>
      </c>
      <c r="Q125" s="102" t="s">
        <v>505</v>
      </c>
      <c r="R125" s="230" t="s">
        <v>466</v>
      </c>
    </row>
    <row r="126" spans="1:18" ht="22.5">
      <c r="A126" s="54"/>
      <c r="B126" s="25" t="s">
        <v>132</v>
      </c>
      <c r="C126" s="134" t="s">
        <v>401</v>
      </c>
      <c r="D126" s="153">
        <f>SUM(D127)</f>
        <v>25319</v>
      </c>
      <c r="E126" s="153">
        <f>SUM(E127)</f>
        <v>0</v>
      </c>
      <c r="F126" s="152">
        <f>SUM(F127)</f>
        <v>25319</v>
      </c>
      <c r="G126" s="312">
        <f>SUM(G127)</f>
        <v>0</v>
      </c>
      <c r="H126" s="313">
        <f>F126+G126</f>
        <v>25319</v>
      </c>
      <c r="I126" s="314">
        <f>SUM(I127)</f>
        <v>0</v>
      </c>
      <c r="J126" s="207">
        <f>F126+G126</f>
        <v>25319</v>
      </c>
      <c r="K126" s="258">
        <f>SUM(K127)</f>
        <v>0</v>
      </c>
      <c r="L126" s="264">
        <f>J126+K126</f>
        <v>25319</v>
      </c>
      <c r="M126" s="258">
        <f>SUM(M127)</f>
        <v>0</v>
      </c>
      <c r="N126" s="264">
        <f>L126+M126</f>
        <v>25319</v>
      </c>
      <c r="O126" s="258">
        <f>SUM(O127)</f>
        <v>0</v>
      </c>
      <c r="P126" s="264">
        <f>N126+O126</f>
        <v>25319</v>
      </c>
      <c r="Q126" s="258">
        <f>SUM(Q127)</f>
        <v>0</v>
      </c>
      <c r="R126" s="264">
        <f>P126+Q126</f>
        <v>25319</v>
      </c>
    </row>
    <row r="127" spans="1:18" ht="12.75">
      <c r="A127" s="20">
        <v>41</v>
      </c>
      <c r="B127" s="44">
        <v>642</v>
      </c>
      <c r="C127" s="20" t="s">
        <v>133</v>
      </c>
      <c r="D127" s="154">
        <f>SUM(D128:D130)</f>
        <v>25319</v>
      </c>
      <c r="E127" s="154">
        <f>SUM(E128:E130)</f>
        <v>0</v>
      </c>
      <c r="F127" s="154">
        <f>SUM(F128:F130)</f>
        <v>25319</v>
      </c>
      <c r="G127" s="312">
        <f>SUM(G128:G130)</f>
        <v>0</v>
      </c>
      <c r="H127" s="313">
        <f>F127+G127</f>
        <v>25319</v>
      </c>
      <c r="I127" s="314">
        <f>SUM(I128:I130)</f>
        <v>0</v>
      </c>
      <c r="J127" s="207">
        <f>F127+G127</f>
        <v>25319</v>
      </c>
      <c r="K127" s="258">
        <f>SUM(K128:K130)</f>
        <v>0</v>
      </c>
      <c r="L127" s="264">
        <f>J127+K127</f>
        <v>25319</v>
      </c>
      <c r="M127" s="258">
        <f>SUM(M128:M130)</f>
        <v>0</v>
      </c>
      <c r="N127" s="264">
        <f>L127+M127</f>
        <v>25319</v>
      </c>
      <c r="O127" s="258">
        <f>SUM(O128:O130)</f>
        <v>0</v>
      </c>
      <c r="P127" s="264">
        <f>N127+O127</f>
        <v>25319</v>
      </c>
      <c r="Q127" s="258">
        <f>SUM(Q128:Q130)</f>
        <v>0</v>
      </c>
      <c r="R127" s="264">
        <f>P127+Q127</f>
        <v>25319</v>
      </c>
    </row>
    <row r="128" spans="1:18" ht="12.75">
      <c r="A128" s="16">
        <v>41</v>
      </c>
      <c r="B128" s="43">
        <v>642001</v>
      </c>
      <c r="C128" s="16" t="s">
        <v>394</v>
      </c>
      <c r="D128" s="127">
        <v>21000</v>
      </c>
      <c r="E128" s="127"/>
      <c r="F128" s="127">
        <f>D128+E128</f>
        <v>21000</v>
      </c>
      <c r="G128" s="317">
        <v>0</v>
      </c>
      <c r="H128" s="111">
        <f>F128+G128</f>
        <v>21000</v>
      </c>
      <c r="I128" s="305">
        <v>0</v>
      </c>
      <c r="J128" s="202">
        <f>F128+G128</f>
        <v>21000</v>
      </c>
      <c r="K128" s="210">
        <v>0</v>
      </c>
      <c r="L128" s="260">
        <f>J128+K128</f>
        <v>21000</v>
      </c>
      <c r="M128" s="210">
        <v>0</v>
      </c>
      <c r="N128" s="260">
        <f>L128+M128</f>
        <v>21000</v>
      </c>
      <c r="O128" s="210">
        <v>0</v>
      </c>
      <c r="P128" s="260">
        <f>N128+O128</f>
        <v>21000</v>
      </c>
      <c r="Q128" s="210">
        <v>0</v>
      </c>
      <c r="R128" s="260">
        <f>P128+Q128</f>
        <v>21000</v>
      </c>
    </row>
    <row r="129" spans="1:18" ht="12.75">
      <c r="A129" s="16">
        <v>41</v>
      </c>
      <c r="B129" s="43">
        <v>642001</v>
      </c>
      <c r="C129" s="16" t="s">
        <v>134</v>
      </c>
      <c r="D129" s="127">
        <v>1000</v>
      </c>
      <c r="E129" s="127"/>
      <c r="F129" s="127">
        <f>D129+E129</f>
        <v>1000</v>
      </c>
      <c r="G129" s="317">
        <v>0</v>
      </c>
      <c r="H129" s="111">
        <f>F129+G129</f>
        <v>1000</v>
      </c>
      <c r="I129" s="305">
        <v>0</v>
      </c>
      <c r="J129" s="202">
        <f>F129+G129</f>
        <v>1000</v>
      </c>
      <c r="K129" s="210">
        <v>0</v>
      </c>
      <c r="L129" s="260">
        <f>J129+K129</f>
        <v>1000</v>
      </c>
      <c r="M129" s="210">
        <v>0</v>
      </c>
      <c r="N129" s="260">
        <f>L129+M129</f>
        <v>1000</v>
      </c>
      <c r="O129" s="210">
        <v>0</v>
      </c>
      <c r="P129" s="260">
        <f>N129+O129</f>
        <v>1000</v>
      </c>
      <c r="Q129" s="210">
        <v>0</v>
      </c>
      <c r="R129" s="260">
        <f>P129+Q129</f>
        <v>1000</v>
      </c>
    </row>
    <row r="130" spans="1:18" ht="12.75">
      <c r="A130" s="16">
        <v>41</v>
      </c>
      <c r="B130" s="16">
        <v>642006</v>
      </c>
      <c r="C130" s="16" t="s">
        <v>135</v>
      </c>
      <c r="D130" s="127">
        <v>3319</v>
      </c>
      <c r="E130" s="127"/>
      <c r="F130" s="127">
        <f>D130+E130</f>
        <v>3319</v>
      </c>
      <c r="G130" s="317">
        <v>0</v>
      </c>
      <c r="H130" s="111">
        <f>F130+G130</f>
        <v>3319</v>
      </c>
      <c r="I130" s="305">
        <v>0</v>
      </c>
      <c r="J130" s="202">
        <f>F130+G130</f>
        <v>3319</v>
      </c>
      <c r="K130" s="210">
        <v>0</v>
      </c>
      <c r="L130" s="260">
        <f>J130+K130</f>
        <v>3319</v>
      </c>
      <c r="M130" s="210">
        <v>0</v>
      </c>
      <c r="N130" s="260">
        <f>L130+M130</f>
        <v>3319</v>
      </c>
      <c r="O130" s="210">
        <v>0</v>
      </c>
      <c r="P130" s="260">
        <f>N130+O130</f>
        <v>3319</v>
      </c>
      <c r="Q130" s="210">
        <v>0</v>
      </c>
      <c r="R130" s="260">
        <f>P130+Q130</f>
        <v>3319</v>
      </c>
    </row>
    <row r="131" spans="1:6" ht="12.75">
      <c r="A131" s="48"/>
      <c r="B131" s="129"/>
      <c r="C131" s="47"/>
      <c r="D131" s="155"/>
      <c r="E131" s="155"/>
      <c r="F131" s="155"/>
    </row>
    <row r="132" spans="1:18" ht="12.75">
      <c r="A132" s="5"/>
      <c r="B132" s="65" t="s">
        <v>58</v>
      </c>
      <c r="C132" s="36"/>
      <c r="D132" s="77" t="s">
        <v>463</v>
      </c>
      <c r="E132" s="368" t="s">
        <v>465</v>
      </c>
      <c r="F132" s="82" t="s">
        <v>467</v>
      </c>
      <c r="G132" s="200" t="s">
        <v>487</v>
      </c>
      <c r="H132" s="200" t="s">
        <v>486</v>
      </c>
      <c r="I132" s="200" t="s">
        <v>506</v>
      </c>
      <c r="J132" s="82" t="s">
        <v>467</v>
      </c>
      <c r="K132" s="200" t="s">
        <v>509</v>
      </c>
      <c r="L132" s="229" t="s">
        <v>486</v>
      </c>
      <c r="M132" s="200" t="s">
        <v>519</v>
      </c>
      <c r="N132" s="229" t="s">
        <v>486</v>
      </c>
      <c r="O132" s="200" t="s">
        <v>520</v>
      </c>
      <c r="P132" s="229" t="s">
        <v>486</v>
      </c>
      <c r="Q132" s="200" t="s">
        <v>524</v>
      </c>
      <c r="R132" s="229" t="s">
        <v>486</v>
      </c>
    </row>
    <row r="133" spans="1:18" ht="12.75">
      <c r="A133" s="8"/>
      <c r="B133" s="75"/>
      <c r="C133" s="39"/>
      <c r="D133" s="78">
        <v>2017</v>
      </c>
      <c r="E133" s="369"/>
      <c r="F133" s="102" t="s">
        <v>466</v>
      </c>
      <c r="G133" s="201" t="s">
        <v>488</v>
      </c>
      <c r="H133" s="201" t="s">
        <v>466</v>
      </c>
      <c r="I133" s="201" t="s">
        <v>505</v>
      </c>
      <c r="J133" s="102" t="s">
        <v>466</v>
      </c>
      <c r="K133" s="102" t="s">
        <v>505</v>
      </c>
      <c r="L133" s="230" t="s">
        <v>466</v>
      </c>
      <c r="M133" s="102" t="s">
        <v>505</v>
      </c>
      <c r="N133" s="230" t="s">
        <v>466</v>
      </c>
      <c r="O133" s="102" t="s">
        <v>505</v>
      </c>
      <c r="P133" s="230" t="s">
        <v>466</v>
      </c>
      <c r="Q133" s="102" t="s">
        <v>505</v>
      </c>
      <c r="R133" s="230" t="s">
        <v>466</v>
      </c>
    </row>
    <row r="134" spans="1:18" ht="12.75">
      <c r="A134" s="20"/>
      <c r="B134" s="20" t="s">
        <v>136</v>
      </c>
      <c r="C134" s="20" t="s">
        <v>137</v>
      </c>
      <c r="D134" s="156">
        <f>D135+D187</f>
        <v>394654</v>
      </c>
      <c r="E134" s="352">
        <f>E135+E187</f>
        <v>0</v>
      </c>
      <c r="F134" s="156">
        <f>F135+F187</f>
        <v>394654</v>
      </c>
      <c r="G134" s="98">
        <f>G135+G187</f>
        <v>0</v>
      </c>
      <c r="H134" s="98">
        <f>F134+G134</f>
        <v>394654</v>
      </c>
      <c r="I134" s="98">
        <f>I135+I187</f>
        <v>0</v>
      </c>
      <c r="J134" s="207">
        <f>F134+G134</f>
        <v>394654</v>
      </c>
      <c r="K134" s="98">
        <f>K135+K187</f>
        <v>2500</v>
      </c>
      <c r="L134" s="207">
        <f>J134+K134</f>
        <v>397154</v>
      </c>
      <c r="M134" s="98">
        <f>M135+M187</f>
        <v>0</v>
      </c>
      <c r="N134" s="207">
        <f>L134+M134</f>
        <v>397154</v>
      </c>
      <c r="O134" s="98">
        <f>O135+O187</f>
        <v>0</v>
      </c>
      <c r="P134" s="207">
        <f>N134+O134</f>
        <v>397154</v>
      </c>
      <c r="Q134" s="98">
        <f>Q135+Q187</f>
        <v>0</v>
      </c>
      <c r="R134" s="207">
        <f>P134+Q134</f>
        <v>397154</v>
      </c>
    </row>
    <row r="135" spans="1:18" ht="12.75">
      <c r="A135" s="20"/>
      <c r="B135" s="10"/>
      <c r="C135" s="25" t="s">
        <v>138</v>
      </c>
      <c r="D135" s="156">
        <f>D136+D145+D154+D184</f>
        <v>318056</v>
      </c>
      <c r="E135" s="156">
        <f>E136+E145+E154+E184</f>
        <v>0</v>
      </c>
      <c r="F135" s="156">
        <f>F136+F145+F154+F184</f>
        <v>318056</v>
      </c>
      <c r="G135" s="98">
        <f>G136+G145+G154+G184</f>
        <v>0</v>
      </c>
      <c r="H135" s="98">
        <f aca="true" t="shared" si="27" ref="H135:H185">F135+G135</f>
        <v>318056</v>
      </c>
      <c r="I135" s="98">
        <f>I136+I145+I154+I184</f>
        <v>0</v>
      </c>
      <c r="J135" s="207">
        <f aca="true" t="shared" si="28" ref="J135:J185">F135+G135</f>
        <v>318056</v>
      </c>
      <c r="K135" s="98">
        <f>K136+K145+K154+K184</f>
        <v>0</v>
      </c>
      <c r="L135" s="207">
        <f aca="true" t="shared" si="29" ref="L135:L185">J135+K135</f>
        <v>318056</v>
      </c>
      <c r="M135" s="98">
        <f>M136+M145+M154+M184</f>
        <v>0</v>
      </c>
      <c r="N135" s="207">
        <f aca="true" t="shared" si="30" ref="N135:N185">L135+M135</f>
        <v>318056</v>
      </c>
      <c r="O135" s="98">
        <f>O136+O145+O154+O184</f>
        <v>0</v>
      </c>
      <c r="P135" s="207">
        <f aca="true" t="shared" si="31" ref="P135:P185">N135+O135</f>
        <v>318056</v>
      </c>
      <c r="Q135" s="98">
        <f>Q136+Q145+Q154+Q184</f>
        <v>0</v>
      </c>
      <c r="R135" s="207">
        <f aca="true" t="shared" si="32" ref="R135:R185">P135+Q135</f>
        <v>318056</v>
      </c>
    </row>
    <row r="136" spans="1:18" ht="12.75">
      <c r="A136" s="13">
        <v>41</v>
      </c>
      <c r="B136" s="46">
        <v>610</v>
      </c>
      <c r="C136" s="12" t="s">
        <v>121</v>
      </c>
      <c r="D136" s="110">
        <f>SUM(D137:D144)</f>
        <v>207460</v>
      </c>
      <c r="E136" s="110">
        <f>SUM(E137:E144)</f>
        <v>0</v>
      </c>
      <c r="F136" s="110">
        <f>SUM(F137:F144)</f>
        <v>207460</v>
      </c>
      <c r="G136" s="308">
        <f>SUM(G137:G144)</f>
        <v>0</v>
      </c>
      <c r="H136" s="110">
        <f t="shared" si="27"/>
        <v>207460</v>
      </c>
      <c r="I136" s="308">
        <f>SUM(I137:I144)</f>
        <v>0</v>
      </c>
      <c r="J136" s="203">
        <f t="shared" si="28"/>
        <v>207460</v>
      </c>
      <c r="K136" s="216">
        <f>SUM(K137:K144)</f>
        <v>0</v>
      </c>
      <c r="L136" s="203">
        <f t="shared" si="29"/>
        <v>207460</v>
      </c>
      <c r="M136" s="216">
        <f>SUM(M137:M144)</f>
        <v>0</v>
      </c>
      <c r="N136" s="203">
        <f t="shared" si="30"/>
        <v>207460</v>
      </c>
      <c r="O136" s="216">
        <f>SUM(O137:O144)</f>
        <v>0</v>
      </c>
      <c r="P136" s="203">
        <f t="shared" si="31"/>
        <v>207460</v>
      </c>
      <c r="Q136" s="216">
        <f>SUM(Q137:Q144)</f>
        <v>0</v>
      </c>
      <c r="R136" s="203">
        <f t="shared" si="32"/>
        <v>207460</v>
      </c>
    </row>
    <row r="137" spans="1:18" ht="12.75" outlineLevel="1">
      <c r="A137" s="16">
        <v>41</v>
      </c>
      <c r="B137" s="43">
        <v>611</v>
      </c>
      <c r="C137" s="16" t="s">
        <v>61</v>
      </c>
      <c r="D137" s="113">
        <v>207460</v>
      </c>
      <c r="E137" s="113"/>
      <c r="F137" s="113">
        <f>D137+E137</f>
        <v>207460</v>
      </c>
      <c r="G137" s="308">
        <v>0</v>
      </c>
      <c r="H137" s="109">
        <f t="shared" si="27"/>
        <v>207460</v>
      </c>
      <c r="I137" s="308">
        <v>0</v>
      </c>
      <c r="J137" s="202">
        <f t="shared" si="28"/>
        <v>207460</v>
      </c>
      <c r="K137" s="216">
        <v>0</v>
      </c>
      <c r="L137" s="202">
        <f t="shared" si="29"/>
        <v>207460</v>
      </c>
      <c r="M137" s="216">
        <v>0</v>
      </c>
      <c r="N137" s="202">
        <f t="shared" si="30"/>
        <v>207460</v>
      </c>
      <c r="O137" s="216">
        <v>0</v>
      </c>
      <c r="P137" s="202">
        <f t="shared" si="31"/>
        <v>207460</v>
      </c>
      <c r="Q137" s="216">
        <v>0</v>
      </c>
      <c r="R137" s="202">
        <f t="shared" si="32"/>
        <v>207460</v>
      </c>
    </row>
    <row r="138" spans="1:18" ht="12.75" outlineLevel="1">
      <c r="A138" s="16">
        <v>41</v>
      </c>
      <c r="B138" s="43">
        <v>612</v>
      </c>
      <c r="C138" s="16" t="s">
        <v>62</v>
      </c>
      <c r="D138" s="289"/>
      <c r="E138" s="289"/>
      <c r="F138" s="113">
        <f aca="true" t="shared" si="33" ref="F138:F144">D138+E138</f>
        <v>0</v>
      </c>
      <c r="G138" s="308">
        <v>0</v>
      </c>
      <c r="H138" s="109">
        <f t="shared" si="27"/>
        <v>0</v>
      </c>
      <c r="I138" s="308">
        <v>0</v>
      </c>
      <c r="J138" s="202">
        <f t="shared" si="28"/>
        <v>0</v>
      </c>
      <c r="K138" s="216">
        <v>0</v>
      </c>
      <c r="L138" s="202">
        <f t="shared" si="29"/>
        <v>0</v>
      </c>
      <c r="M138" s="216">
        <v>0</v>
      </c>
      <c r="N138" s="202">
        <f t="shared" si="30"/>
        <v>0</v>
      </c>
      <c r="O138" s="216">
        <v>0</v>
      </c>
      <c r="P138" s="202">
        <f t="shared" si="31"/>
        <v>0</v>
      </c>
      <c r="Q138" s="216">
        <v>0</v>
      </c>
      <c r="R138" s="202">
        <f t="shared" si="32"/>
        <v>0</v>
      </c>
    </row>
    <row r="139" spans="1:18" ht="12.75" outlineLevel="1">
      <c r="A139" s="16">
        <v>41</v>
      </c>
      <c r="B139" s="43">
        <v>612</v>
      </c>
      <c r="C139" s="16" t="s">
        <v>63</v>
      </c>
      <c r="D139" s="290"/>
      <c r="E139" s="290"/>
      <c r="F139" s="113">
        <f t="shared" si="33"/>
        <v>0</v>
      </c>
      <c r="G139" s="308">
        <v>0</v>
      </c>
      <c r="H139" s="109">
        <f t="shared" si="27"/>
        <v>0</v>
      </c>
      <c r="I139" s="308">
        <v>0</v>
      </c>
      <c r="J139" s="202">
        <f t="shared" si="28"/>
        <v>0</v>
      </c>
      <c r="K139" s="216">
        <v>0</v>
      </c>
      <c r="L139" s="202">
        <f t="shared" si="29"/>
        <v>0</v>
      </c>
      <c r="M139" s="216">
        <v>0</v>
      </c>
      <c r="N139" s="202">
        <f t="shared" si="30"/>
        <v>0</v>
      </c>
      <c r="O139" s="216">
        <v>0</v>
      </c>
      <c r="P139" s="202">
        <f t="shared" si="31"/>
        <v>0</v>
      </c>
      <c r="Q139" s="216">
        <v>0</v>
      </c>
      <c r="R139" s="202">
        <f t="shared" si="32"/>
        <v>0</v>
      </c>
    </row>
    <row r="140" spans="1:18" ht="12.75" outlineLevel="1">
      <c r="A140" s="16">
        <v>41</v>
      </c>
      <c r="B140" s="43">
        <v>612</v>
      </c>
      <c r="C140" s="16" t="s">
        <v>139</v>
      </c>
      <c r="D140" s="290"/>
      <c r="E140" s="290"/>
      <c r="F140" s="113">
        <f t="shared" si="33"/>
        <v>0</v>
      </c>
      <c r="G140" s="308">
        <v>0</v>
      </c>
      <c r="H140" s="109">
        <f t="shared" si="27"/>
        <v>0</v>
      </c>
      <c r="I140" s="308">
        <v>0</v>
      </c>
      <c r="J140" s="202">
        <f t="shared" si="28"/>
        <v>0</v>
      </c>
      <c r="K140" s="216">
        <v>0</v>
      </c>
      <c r="L140" s="202">
        <f t="shared" si="29"/>
        <v>0</v>
      </c>
      <c r="M140" s="216">
        <v>0</v>
      </c>
      <c r="N140" s="202">
        <f t="shared" si="30"/>
        <v>0</v>
      </c>
      <c r="O140" s="216">
        <v>0</v>
      </c>
      <c r="P140" s="202">
        <f t="shared" si="31"/>
        <v>0</v>
      </c>
      <c r="Q140" s="216">
        <v>0</v>
      </c>
      <c r="R140" s="202">
        <f t="shared" si="32"/>
        <v>0</v>
      </c>
    </row>
    <row r="141" spans="1:18" ht="12.75" outlineLevel="1">
      <c r="A141" s="16">
        <v>41</v>
      </c>
      <c r="B141" s="43">
        <v>612</v>
      </c>
      <c r="C141" s="16" t="s">
        <v>140</v>
      </c>
      <c r="D141" s="290"/>
      <c r="E141" s="290"/>
      <c r="F141" s="113">
        <f t="shared" si="33"/>
        <v>0</v>
      </c>
      <c r="G141" s="308">
        <v>0</v>
      </c>
      <c r="H141" s="109">
        <f t="shared" si="27"/>
        <v>0</v>
      </c>
      <c r="I141" s="308">
        <v>0</v>
      </c>
      <c r="J141" s="202">
        <f t="shared" si="28"/>
        <v>0</v>
      </c>
      <c r="K141" s="216">
        <v>0</v>
      </c>
      <c r="L141" s="202">
        <f t="shared" si="29"/>
        <v>0</v>
      </c>
      <c r="M141" s="216">
        <v>0</v>
      </c>
      <c r="N141" s="202">
        <f t="shared" si="30"/>
        <v>0</v>
      </c>
      <c r="O141" s="216">
        <v>0</v>
      </c>
      <c r="P141" s="202">
        <f t="shared" si="31"/>
        <v>0</v>
      </c>
      <c r="Q141" s="216">
        <v>0</v>
      </c>
      <c r="R141" s="202">
        <f t="shared" si="32"/>
        <v>0</v>
      </c>
    </row>
    <row r="142" spans="1:18" ht="12.75" outlineLevel="1">
      <c r="A142" s="16">
        <v>41</v>
      </c>
      <c r="B142" s="43">
        <v>612</v>
      </c>
      <c r="C142" s="16" t="s">
        <v>141</v>
      </c>
      <c r="D142" s="290"/>
      <c r="E142" s="290"/>
      <c r="F142" s="113">
        <f t="shared" si="33"/>
        <v>0</v>
      </c>
      <c r="G142" s="308">
        <v>0</v>
      </c>
      <c r="H142" s="109">
        <f t="shared" si="27"/>
        <v>0</v>
      </c>
      <c r="I142" s="308">
        <v>0</v>
      </c>
      <c r="J142" s="202">
        <f t="shared" si="28"/>
        <v>0</v>
      </c>
      <c r="K142" s="216">
        <v>0</v>
      </c>
      <c r="L142" s="202">
        <f t="shared" si="29"/>
        <v>0</v>
      </c>
      <c r="M142" s="216">
        <v>0</v>
      </c>
      <c r="N142" s="202">
        <f t="shared" si="30"/>
        <v>0</v>
      </c>
      <c r="O142" s="216">
        <v>0</v>
      </c>
      <c r="P142" s="202">
        <f t="shared" si="31"/>
        <v>0</v>
      </c>
      <c r="Q142" s="216">
        <v>0</v>
      </c>
      <c r="R142" s="202">
        <f t="shared" si="32"/>
        <v>0</v>
      </c>
    </row>
    <row r="143" spans="1:18" ht="12.75" outlineLevel="1">
      <c r="A143" s="16">
        <v>41</v>
      </c>
      <c r="B143" s="43">
        <v>614</v>
      </c>
      <c r="C143" s="16" t="s">
        <v>64</v>
      </c>
      <c r="D143" s="290"/>
      <c r="E143" s="290"/>
      <c r="F143" s="113">
        <f t="shared" si="33"/>
        <v>0</v>
      </c>
      <c r="G143" s="308">
        <v>0</v>
      </c>
      <c r="H143" s="109">
        <f t="shared" si="27"/>
        <v>0</v>
      </c>
      <c r="I143" s="308">
        <v>0</v>
      </c>
      <c r="J143" s="202">
        <f t="shared" si="28"/>
        <v>0</v>
      </c>
      <c r="K143" s="216">
        <v>0</v>
      </c>
      <c r="L143" s="202">
        <f t="shared" si="29"/>
        <v>0</v>
      </c>
      <c r="M143" s="216">
        <v>0</v>
      </c>
      <c r="N143" s="202">
        <f t="shared" si="30"/>
        <v>0</v>
      </c>
      <c r="O143" s="216">
        <v>0</v>
      </c>
      <c r="P143" s="202">
        <f t="shared" si="31"/>
        <v>0</v>
      </c>
      <c r="Q143" s="216">
        <v>0</v>
      </c>
      <c r="R143" s="202">
        <f t="shared" si="32"/>
        <v>0</v>
      </c>
    </row>
    <row r="144" spans="1:18" ht="12.75" outlineLevel="1">
      <c r="A144" s="16">
        <v>41</v>
      </c>
      <c r="B144" s="43">
        <v>615</v>
      </c>
      <c r="C144" s="16" t="s">
        <v>65</v>
      </c>
      <c r="D144" s="290"/>
      <c r="E144" s="290"/>
      <c r="F144" s="113">
        <f t="shared" si="33"/>
        <v>0</v>
      </c>
      <c r="G144" s="308">
        <v>0</v>
      </c>
      <c r="H144" s="109">
        <f t="shared" si="27"/>
        <v>0</v>
      </c>
      <c r="I144" s="308">
        <v>0</v>
      </c>
      <c r="J144" s="202">
        <f t="shared" si="28"/>
        <v>0</v>
      </c>
      <c r="K144" s="216">
        <v>0</v>
      </c>
      <c r="L144" s="202">
        <f t="shared" si="29"/>
        <v>0</v>
      </c>
      <c r="M144" s="216">
        <v>0</v>
      </c>
      <c r="N144" s="202">
        <f t="shared" si="30"/>
        <v>0</v>
      </c>
      <c r="O144" s="216">
        <v>0</v>
      </c>
      <c r="P144" s="202">
        <f t="shared" si="31"/>
        <v>0</v>
      </c>
      <c r="Q144" s="216">
        <v>0</v>
      </c>
      <c r="R144" s="202">
        <f t="shared" si="32"/>
        <v>0</v>
      </c>
    </row>
    <row r="145" spans="1:18" ht="12.75">
      <c r="A145" s="13">
        <v>41</v>
      </c>
      <c r="B145" s="40">
        <v>620</v>
      </c>
      <c r="C145" s="13" t="s">
        <v>66</v>
      </c>
      <c r="D145" s="158">
        <f>SUM(D146:D153)</f>
        <v>72507</v>
      </c>
      <c r="E145" s="158">
        <f>SUM(E146:E153)</f>
        <v>0</v>
      </c>
      <c r="F145" s="110">
        <f>SUM(F146:F153)</f>
        <v>72507</v>
      </c>
      <c r="G145" s="306">
        <f>SUM(G146:G152)</f>
        <v>0</v>
      </c>
      <c r="H145" s="109">
        <f t="shared" si="27"/>
        <v>72507</v>
      </c>
      <c r="I145" s="306">
        <f>SUM(I146:I152)</f>
        <v>0</v>
      </c>
      <c r="J145" s="203">
        <f t="shared" si="28"/>
        <v>72507</v>
      </c>
      <c r="K145" s="224">
        <f>SUM(K146:K152)</f>
        <v>0</v>
      </c>
      <c r="L145" s="203">
        <f t="shared" si="29"/>
        <v>72507</v>
      </c>
      <c r="M145" s="224">
        <f>SUM(M146:M152)</f>
        <v>0</v>
      </c>
      <c r="N145" s="203">
        <f t="shared" si="30"/>
        <v>72507</v>
      </c>
      <c r="O145" s="224">
        <f>SUM(O146:O152)</f>
        <v>0</v>
      </c>
      <c r="P145" s="203">
        <f t="shared" si="31"/>
        <v>72507</v>
      </c>
      <c r="Q145" s="224">
        <f>SUM(Q146:Q152)</f>
        <v>0</v>
      </c>
      <c r="R145" s="203">
        <f t="shared" si="32"/>
        <v>72507</v>
      </c>
    </row>
    <row r="146" spans="1:18" s="74" customFormat="1" ht="12.75" outlineLevel="1">
      <c r="A146" s="72">
        <v>41</v>
      </c>
      <c r="B146" s="73" t="s">
        <v>67</v>
      </c>
      <c r="C146" s="72" t="s">
        <v>68</v>
      </c>
      <c r="D146" s="113">
        <v>20746</v>
      </c>
      <c r="E146" s="113"/>
      <c r="F146" s="113">
        <f>D146+E146</f>
        <v>20746</v>
      </c>
      <c r="G146" s="318">
        <v>0</v>
      </c>
      <c r="H146" s="109">
        <f t="shared" si="27"/>
        <v>20746</v>
      </c>
      <c r="I146" s="318">
        <v>0</v>
      </c>
      <c r="J146" s="202">
        <f t="shared" si="28"/>
        <v>20746</v>
      </c>
      <c r="K146" s="223">
        <v>0</v>
      </c>
      <c r="L146" s="202">
        <f t="shared" si="29"/>
        <v>20746</v>
      </c>
      <c r="M146" s="223">
        <v>0</v>
      </c>
      <c r="N146" s="202">
        <f t="shared" si="30"/>
        <v>20746</v>
      </c>
      <c r="O146" s="223">
        <v>0</v>
      </c>
      <c r="P146" s="202">
        <f t="shared" si="31"/>
        <v>20746</v>
      </c>
      <c r="Q146" s="223">
        <v>0</v>
      </c>
      <c r="R146" s="202">
        <f t="shared" si="32"/>
        <v>20746</v>
      </c>
    </row>
    <row r="147" spans="1:18" s="74" customFormat="1" ht="12.75" outlineLevel="1">
      <c r="A147" s="72">
        <v>41</v>
      </c>
      <c r="B147" s="73">
        <v>625001</v>
      </c>
      <c r="C147" s="72" t="s">
        <v>142</v>
      </c>
      <c r="D147" s="113">
        <v>2904</v>
      </c>
      <c r="E147" s="113"/>
      <c r="F147" s="113">
        <f aca="true" t="shared" si="34" ref="F147:F153">D147+E147</f>
        <v>2904</v>
      </c>
      <c r="G147" s="318">
        <v>0</v>
      </c>
      <c r="H147" s="109">
        <f t="shared" si="27"/>
        <v>2904</v>
      </c>
      <c r="I147" s="318">
        <v>0</v>
      </c>
      <c r="J147" s="202">
        <f t="shared" si="28"/>
        <v>2904</v>
      </c>
      <c r="K147" s="223">
        <v>0</v>
      </c>
      <c r="L147" s="202">
        <f t="shared" si="29"/>
        <v>2904</v>
      </c>
      <c r="M147" s="223">
        <v>0</v>
      </c>
      <c r="N147" s="202">
        <f t="shared" si="30"/>
        <v>2904</v>
      </c>
      <c r="O147" s="223">
        <v>0</v>
      </c>
      <c r="P147" s="202">
        <f t="shared" si="31"/>
        <v>2904</v>
      </c>
      <c r="Q147" s="223">
        <v>0</v>
      </c>
      <c r="R147" s="202">
        <f t="shared" si="32"/>
        <v>2904</v>
      </c>
    </row>
    <row r="148" spans="1:18" s="74" customFormat="1" ht="12.75" outlineLevel="1">
      <c r="A148" s="72">
        <v>41</v>
      </c>
      <c r="B148" s="73">
        <v>625002</v>
      </c>
      <c r="C148" s="72" t="s">
        <v>70</v>
      </c>
      <c r="D148" s="113">
        <v>29044</v>
      </c>
      <c r="E148" s="113"/>
      <c r="F148" s="113">
        <f t="shared" si="34"/>
        <v>29044</v>
      </c>
      <c r="G148" s="318">
        <v>0</v>
      </c>
      <c r="H148" s="109">
        <f t="shared" si="27"/>
        <v>29044</v>
      </c>
      <c r="I148" s="318">
        <v>0</v>
      </c>
      <c r="J148" s="202">
        <f t="shared" si="28"/>
        <v>29044</v>
      </c>
      <c r="K148" s="223">
        <v>0</v>
      </c>
      <c r="L148" s="202">
        <f t="shared" si="29"/>
        <v>29044</v>
      </c>
      <c r="M148" s="223">
        <v>0</v>
      </c>
      <c r="N148" s="202">
        <f t="shared" si="30"/>
        <v>29044</v>
      </c>
      <c r="O148" s="223">
        <v>0</v>
      </c>
      <c r="P148" s="202">
        <f t="shared" si="31"/>
        <v>29044</v>
      </c>
      <c r="Q148" s="223">
        <v>0</v>
      </c>
      <c r="R148" s="202">
        <f t="shared" si="32"/>
        <v>29044</v>
      </c>
    </row>
    <row r="149" spans="1:18" s="74" customFormat="1" ht="12.75" outlineLevel="1">
      <c r="A149" s="72">
        <v>41</v>
      </c>
      <c r="B149" s="73">
        <v>625003</v>
      </c>
      <c r="C149" s="72" t="s">
        <v>71</v>
      </c>
      <c r="D149" s="113">
        <v>1660</v>
      </c>
      <c r="E149" s="113"/>
      <c r="F149" s="113">
        <f t="shared" si="34"/>
        <v>1660</v>
      </c>
      <c r="G149" s="318">
        <v>0</v>
      </c>
      <c r="H149" s="109">
        <f t="shared" si="27"/>
        <v>1660</v>
      </c>
      <c r="I149" s="318">
        <v>0</v>
      </c>
      <c r="J149" s="202">
        <f t="shared" si="28"/>
        <v>1660</v>
      </c>
      <c r="K149" s="223">
        <v>0</v>
      </c>
      <c r="L149" s="202">
        <f t="shared" si="29"/>
        <v>1660</v>
      </c>
      <c r="M149" s="223">
        <v>0</v>
      </c>
      <c r="N149" s="202">
        <f t="shared" si="30"/>
        <v>1660</v>
      </c>
      <c r="O149" s="223">
        <v>0</v>
      </c>
      <c r="P149" s="202">
        <f t="shared" si="31"/>
        <v>1660</v>
      </c>
      <c r="Q149" s="223">
        <v>0</v>
      </c>
      <c r="R149" s="202">
        <f t="shared" si="32"/>
        <v>1660</v>
      </c>
    </row>
    <row r="150" spans="1:18" s="74" customFormat="1" ht="12.75" outlineLevel="1">
      <c r="A150" s="72">
        <v>41</v>
      </c>
      <c r="B150" s="73">
        <v>625004</v>
      </c>
      <c r="C150" s="72" t="s">
        <v>72</v>
      </c>
      <c r="D150" s="113">
        <v>6224</v>
      </c>
      <c r="E150" s="113"/>
      <c r="F150" s="113">
        <f t="shared" si="34"/>
        <v>6224</v>
      </c>
      <c r="G150" s="318">
        <v>0</v>
      </c>
      <c r="H150" s="109">
        <f t="shared" si="27"/>
        <v>6224</v>
      </c>
      <c r="I150" s="318">
        <v>0</v>
      </c>
      <c r="J150" s="202">
        <f t="shared" si="28"/>
        <v>6224</v>
      </c>
      <c r="K150" s="223">
        <v>0</v>
      </c>
      <c r="L150" s="202">
        <f t="shared" si="29"/>
        <v>6224</v>
      </c>
      <c r="M150" s="223">
        <v>0</v>
      </c>
      <c r="N150" s="202">
        <f t="shared" si="30"/>
        <v>6224</v>
      </c>
      <c r="O150" s="223">
        <v>0</v>
      </c>
      <c r="P150" s="202">
        <f t="shared" si="31"/>
        <v>6224</v>
      </c>
      <c r="Q150" s="223">
        <v>0</v>
      </c>
      <c r="R150" s="202">
        <f t="shared" si="32"/>
        <v>6224</v>
      </c>
    </row>
    <row r="151" spans="1:18" s="74" customFormat="1" ht="12.75" outlineLevel="1">
      <c r="A151" s="72">
        <v>41</v>
      </c>
      <c r="B151" s="73">
        <v>625005</v>
      </c>
      <c r="C151" s="72" t="s">
        <v>73</v>
      </c>
      <c r="D151" s="113">
        <v>2075</v>
      </c>
      <c r="E151" s="113"/>
      <c r="F151" s="113">
        <f t="shared" si="34"/>
        <v>2075</v>
      </c>
      <c r="G151" s="318">
        <v>0</v>
      </c>
      <c r="H151" s="109">
        <f t="shared" si="27"/>
        <v>2075</v>
      </c>
      <c r="I151" s="318">
        <v>0</v>
      </c>
      <c r="J151" s="202">
        <f t="shared" si="28"/>
        <v>2075</v>
      </c>
      <c r="K151" s="223">
        <v>0</v>
      </c>
      <c r="L151" s="202">
        <f t="shared" si="29"/>
        <v>2075</v>
      </c>
      <c r="M151" s="223">
        <v>0</v>
      </c>
      <c r="N151" s="202">
        <f t="shared" si="30"/>
        <v>2075</v>
      </c>
      <c r="O151" s="223">
        <v>0</v>
      </c>
      <c r="P151" s="202">
        <f t="shared" si="31"/>
        <v>2075</v>
      </c>
      <c r="Q151" s="223">
        <v>0</v>
      </c>
      <c r="R151" s="202">
        <f t="shared" si="32"/>
        <v>2075</v>
      </c>
    </row>
    <row r="152" spans="1:18" s="74" customFormat="1" ht="12.75" outlineLevel="1">
      <c r="A152" s="72">
        <v>41</v>
      </c>
      <c r="B152" s="73">
        <v>625007</v>
      </c>
      <c r="C152" s="72" t="s">
        <v>122</v>
      </c>
      <c r="D152" s="113">
        <v>9854</v>
      </c>
      <c r="E152" s="113"/>
      <c r="F152" s="113">
        <f t="shared" si="34"/>
        <v>9854</v>
      </c>
      <c r="G152" s="318">
        <v>0</v>
      </c>
      <c r="H152" s="109">
        <f t="shared" si="27"/>
        <v>9854</v>
      </c>
      <c r="I152" s="318">
        <v>0</v>
      </c>
      <c r="J152" s="202">
        <f t="shared" si="28"/>
        <v>9854</v>
      </c>
      <c r="K152" s="223">
        <v>0</v>
      </c>
      <c r="L152" s="202">
        <f t="shared" si="29"/>
        <v>9854</v>
      </c>
      <c r="M152" s="223">
        <v>0</v>
      </c>
      <c r="N152" s="202">
        <f t="shared" si="30"/>
        <v>9854</v>
      </c>
      <c r="O152" s="223">
        <v>0</v>
      </c>
      <c r="P152" s="202">
        <f t="shared" si="31"/>
        <v>9854</v>
      </c>
      <c r="Q152" s="223">
        <v>0</v>
      </c>
      <c r="R152" s="202">
        <f t="shared" si="32"/>
        <v>9854</v>
      </c>
    </row>
    <row r="153" spans="1:18" ht="12.75">
      <c r="A153" s="42"/>
      <c r="B153" s="43"/>
      <c r="C153" s="16"/>
      <c r="D153" s="290"/>
      <c r="E153" s="290"/>
      <c r="F153" s="113">
        <f t="shared" si="34"/>
        <v>0</v>
      </c>
      <c r="G153" s="318"/>
      <c r="H153" s="109">
        <f t="shared" si="27"/>
        <v>0</v>
      </c>
      <c r="I153" s="318"/>
      <c r="J153" s="202">
        <f t="shared" si="28"/>
        <v>0</v>
      </c>
      <c r="K153" s="223"/>
      <c r="L153" s="202">
        <f t="shared" si="29"/>
        <v>0</v>
      </c>
      <c r="M153" s="223"/>
      <c r="N153" s="202">
        <f t="shared" si="30"/>
        <v>0</v>
      </c>
      <c r="O153" s="223"/>
      <c r="P153" s="202">
        <f t="shared" si="31"/>
        <v>0</v>
      </c>
      <c r="Q153" s="223"/>
      <c r="R153" s="202">
        <f t="shared" si="32"/>
        <v>0</v>
      </c>
    </row>
    <row r="154" spans="1:18" ht="12.75">
      <c r="A154" s="20"/>
      <c r="B154" s="44">
        <v>630</v>
      </c>
      <c r="C154" s="20" t="s">
        <v>75</v>
      </c>
      <c r="D154" s="156">
        <f>D155+D157+D162+D169+D172+D173+D179</f>
        <v>37939</v>
      </c>
      <c r="E154" s="156">
        <f>E155+E157+E162+E169+E172+E173+E179</f>
        <v>0</v>
      </c>
      <c r="F154" s="156">
        <f>F155+F157+F162+F169+F172+F173+F179</f>
        <v>37939</v>
      </c>
      <c r="G154" s="98">
        <f>G155+G157+G162+G169+G172+G173+G179</f>
        <v>0</v>
      </c>
      <c r="H154" s="117">
        <f t="shared" si="27"/>
        <v>37939</v>
      </c>
      <c r="I154" s="98">
        <f>I155+I157+I162+I169+I172+I173+I179</f>
        <v>0</v>
      </c>
      <c r="J154" s="207">
        <f t="shared" si="28"/>
        <v>37939</v>
      </c>
      <c r="K154" s="98">
        <f>K155+K157+K162+K169+K172+K173+K179</f>
        <v>0</v>
      </c>
      <c r="L154" s="207">
        <f t="shared" si="29"/>
        <v>37939</v>
      </c>
      <c r="M154" s="98">
        <f>M155+M157+M162+M169+M172+M173+M179</f>
        <v>0</v>
      </c>
      <c r="N154" s="207">
        <f t="shared" si="30"/>
        <v>37939</v>
      </c>
      <c r="O154" s="98">
        <f>O155+O157+O162+O169+O172+O173+O179</f>
        <v>0</v>
      </c>
      <c r="P154" s="207">
        <f t="shared" si="31"/>
        <v>37939</v>
      </c>
      <c r="Q154" s="98">
        <f>Q155+Q157+Q162+Q169+Q172+Q173+Q179</f>
        <v>0</v>
      </c>
      <c r="R154" s="207">
        <f t="shared" si="32"/>
        <v>37939</v>
      </c>
    </row>
    <row r="155" spans="1:18" ht="12.75">
      <c r="A155" s="13">
        <v>41</v>
      </c>
      <c r="B155" s="40">
        <v>631</v>
      </c>
      <c r="C155" s="13" t="s">
        <v>76</v>
      </c>
      <c r="D155" s="112">
        <f>SUM(D156:D156)</f>
        <v>200</v>
      </c>
      <c r="E155" s="112">
        <f>SUM(E156:E156)</f>
        <v>0</v>
      </c>
      <c r="F155" s="112">
        <f>SUM(F156:F156)</f>
        <v>200</v>
      </c>
      <c r="G155" s="309">
        <f>SUM(G156)</f>
        <v>0</v>
      </c>
      <c r="H155" s="253">
        <f t="shared" si="27"/>
        <v>200</v>
      </c>
      <c r="I155" s="309">
        <f>SUM(I156)</f>
        <v>0</v>
      </c>
      <c r="J155" s="203">
        <f t="shared" si="28"/>
        <v>200</v>
      </c>
      <c r="K155" s="204">
        <f>SUM(K156)</f>
        <v>0</v>
      </c>
      <c r="L155" s="203">
        <f t="shared" si="29"/>
        <v>200</v>
      </c>
      <c r="M155" s="204">
        <f>SUM(M156)</f>
        <v>0</v>
      </c>
      <c r="N155" s="203">
        <f t="shared" si="30"/>
        <v>200</v>
      </c>
      <c r="O155" s="204">
        <f>SUM(O156)</f>
        <v>0</v>
      </c>
      <c r="P155" s="203">
        <f t="shared" si="31"/>
        <v>200</v>
      </c>
      <c r="Q155" s="204">
        <f>SUM(Q156)</f>
        <v>0</v>
      </c>
      <c r="R155" s="203">
        <f t="shared" si="32"/>
        <v>200</v>
      </c>
    </row>
    <row r="156" spans="1:18" ht="12.75" outlineLevel="1">
      <c r="A156" s="16">
        <v>41</v>
      </c>
      <c r="B156" s="43">
        <v>631001</v>
      </c>
      <c r="C156" s="16" t="s">
        <v>77</v>
      </c>
      <c r="D156" s="113">
        <v>200</v>
      </c>
      <c r="E156" s="113"/>
      <c r="F156" s="113">
        <f>D156+E156</f>
        <v>200</v>
      </c>
      <c r="G156" s="308">
        <v>0</v>
      </c>
      <c r="H156" s="109">
        <f t="shared" si="27"/>
        <v>200</v>
      </c>
      <c r="I156" s="308">
        <v>0</v>
      </c>
      <c r="J156" s="202">
        <f t="shared" si="28"/>
        <v>200</v>
      </c>
      <c r="K156" s="216">
        <v>0</v>
      </c>
      <c r="L156" s="202">
        <f t="shared" si="29"/>
        <v>200</v>
      </c>
      <c r="M156" s="216">
        <v>0</v>
      </c>
      <c r="N156" s="202">
        <f t="shared" si="30"/>
        <v>200</v>
      </c>
      <c r="O156" s="216">
        <v>0</v>
      </c>
      <c r="P156" s="202">
        <f t="shared" si="31"/>
        <v>200</v>
      </c>
      <c r="Q156" s="216">
        <v>0</v>
      </c>
      <c r="R156" s="202">
        <f t="shared" si="32"/>
        <v>200</v>
      </c>
    </row>
    <row r="157" spans="1:18" ht="12.75">
      <c r="A157" s="13">
        <v>41</v>
      </c>
      <c r="B157" s="40">
        <v>632</v>
      </c>
      <c r="C157" s="13" t="s">
        <v>79</v>
      </c>
      <c r="D157" s="112">
        <f>SUM(D158:D161)</f>
        <v>8550</v>
      </c>
      <c r="E157" s="112">
        <f>SUM(E158:E161)</f>
        <v>0</v>
      </c>
      <c r="F157" s="112">
        <f>SUM(F158:F161)</f>
        <v>8550</v>
      </c>
      <c r="G157" s="309">
        <f>SUM(G158:G161)</f>
        <v>0</v>
      </c>
      <c r="H157" s="110">
        <f t="shared" si="27"/>
        <v>8550</v>
      </c>
      <c r="I157" s="309"/>
      <c r="J157" s="203">
        <f t="shared" si="28"/>
        <v>8550</v>
      </c>
      <c r="K157" s="204"/>
      <c r="L157" s="203">
        <f t="shared" si="29"/>
        <v>8550</v>
      </c>
      <c r="M157" s="204"/>
      <c r="N157" s="203">
        <f t="shared" si="30"/>
        <v>8550</v>
      </c>
      <c r="O157" s="204"/>
      <c r="P157" s="203">
        <f t="shared" si="31"/>
        <v>8550</v>
      </c>
      <c r="Q157" s="204"/>
      <c r="R157" s="203">
        <f t="shared" si="32"/>
        <v>8550</v>
      </c>
    </row>
    <row r="158" spans="1:18" ht="12.75" outlineLevel="1">
      <c r="A158" s="16">
        <v>41</v>
      </c>
      <c r="B158" s="43">
        <v>632001</v>
      </c>
      <c r="C158" s="16" t="s">
        <v>80</v>
      </c>
      <c r="D158" s="113">
        <v>3200</v>
      </c>
      <c r="E158" s="113"/>
      <c r="F158" s="113">
        <f>D158+E158</f>
        <v>3200</v>
      </c>
      <c r="G158" s="308">
        <v>0</v>
      </c>
      <c r="H158" s="109">
        <f t="shared" si="27"/>
        <v>3200</v>
      </c>
      <c r="I158" s="308">
        <v>0</v>
      </c>
      <c r="J158" s="202">
        <f t="shared" si="28"/>
        <v>3200</v>
      </c>
      <c r="K158" s="216">
        <v>0</v>
      </c>
      <c r="L158" s="202">
        <f t="shared" si="29"/>
        <v>3200</v>
      </c>
      <c r="M158" s="216">
        <v>0</v>
      </c>
      <c r="N158" s="202">
        <f t="shared" si="30"/>
        <v>3200</v>
      </c>
      <c r="O158" s="216">
        <v>0</v>
      </c>
      <c r="P158" s="202">
        <f t="shared" si="31"/>
        <v>3200</v>
      </c>
      <c r="Q158" s="216">
        <v>0</v>
      </c>
      <c r="R158" s="202">
        <f t="shared" si="32"/>
        <v>3200</v>
      </c>
    </row>
    <row r="159" spans="1:18" ht="12.75" outlineLevel="1">
      <c r="A159" s="16">
        <v>41</v>
      </c>
      <c r="B159" s="43">
        <v>632001</v>
      </c>
      <c r="C159" s="16" t="s">
        <v>81</v>
      </c>
      <c r="D159" s="113">
        <v>3200</v>
      </c>
      <c r="E159" s="113"/>
      <c r="F159" s="113">
        <f>D159+E159</f>
        <v>3200</v>
      </c>
      <c r="G159" s="308">
        <v>0</v>
      </c>
      <c r="H159" s="109">
        <f t="shared" si="27"/>
        <v>3200</v>
      </c>
      <c r="I159" s="308">
        <v>0</v>
      </c>
      <c r="J159" s="202">
        <f t="shared" si="28"/>
        <v>3200</v>
      </c>
      <c r="K159" s="216">
        <v>0</v>
      </c>
      <c r="L159" s="202">
        <f t="shared" si="29"/>
        <v>3200</v>
      </c>
      <c r="M159" s="216">
        <v>0</v>
      </c>
      <c r="N159" s="202">
        <f t="shared" si="30"/>
        <v>3200</v>
      </c>
      <c r="O159" s="216">
        <v>0</v>
      </c>
      <c r="P159" s="202">
        <f t="shared" si="31"/>
        <v>3200</v>
      </c>
      <c r="Q159" s="216">
        <v>0</v>
      </c>
      <c r="R159" s="202">
        <f t="shared" si="32"/>
        <v>3200</v>
      </c>
    </row>
    <row r="160" spans="1:18" ht="12.75" outlineLevel="1">
      <c r="A160" s="16">
        <v>41</v>
      </c>
      <c r="B160" s="43">
        <v>632002</v>
      </c>
      <c r="C160" s="16" t="s">
        <v>82</v>
      </c>
      <c r="D160" s="113">
        <v>150</v>
      </c>
      <c r="E160" s="113"/>
      <c r="F160" s="113">
        <f>D160+E160</f>
        <v>150</v>
      </c>
      <c r="G160" s="308">
        <v>0</v>
      </c>
      <c r="H160" s="109">
        <f t="shared" si="27"/>
        <v>150</v>
      </c>
      <c r="I160" s="308">
        <v>0</v>
      </c>
      <c r="J160" s="202">
        <f t="shared" si="28"/>
        <v>150</v>
      </c>
      <c r="K160" s="216">
        <v>0</v>
      </c>
      <c r="L160" s="202">
        <f t="shared" si="29"/>
        <v>150</v>
      </c>
      <c r="M160" s="216">
        <v>0</v>
      </c>
      <c r="N160" s="202">
        <f t="shared" si="30"/>
        <v>150</v>
      </c>
      <c r="O160" s="216">
        <v>0</v>
      </c>
      <c r="P160" s="202">
        <f t="shared" si="31"/>
        <v>150</v>
      </c>
      <c r="Q160" s="216">
        <v>0</v>
      </c>
      <c r="R160" s="202">
        <f t="shared" si="32"/>
        <v>150</v>
      </c>
    </row>
    <row r="161" spans="1:18" ht="12.75" outlineLevel="1">
      <c r="A161" s="16">
        <v>41</v>
      </c>
      <c r="B161" s="43">
        <v>632003</v>
      </c>
      <c r="C161" s="16" t="s">
        <v>83</v>
      </c>
      <c r="D161" s="113">
        <v>2000</v>
      </c>
      <c r="E161" s="113"/>
      <c r="F161" s="113">
        <f>D161+E161</f>
        <v>2000</v>
      </c>
      <c r="G161" s="308">
        <v>0</v>
      </c>
      <c r="H161" s="109">
        <f t="shared" si="27"/>
        <v>2000</v>
      </c>
      <c r="I161" s="308">
        <v>0</v>
      </c>
      <c r="J161" s="202">
        <f t="shared" si="28"/>
        <v>2000</v>
      </c>
      <c r="K161" s="216">
        <v>0</v>
      </c>
      <c r="L161" s="202">
        <f t="shared" si="29"/>
        <v>2000</v>
      </c>
      <c r="M161" s="216">
        <v>0</v>
      </c>
      <c r="N161" s="202">
        <f t="shared" si="30"/>
        <v>2000</v>
      </c>
      <c r="O161" s="216">
        <v>0</v>
      </c>
      <c r="P161" s="202">
        <f t="shared" si="31"/>
        <v>2000</v>
      </c>
      <c r="Q161" s="216">
        <v>0</v>
      </c>
      <c r="R161" s="202">
        <f t="shared" si="32"/>
        <v>2000</v>
      </c>
    </row>
    <row r="162" spans="1:18" ht="12.75">
      <c r="A162" s="13">
        <v>41</v>
      </c>
      <c r="B162" s="40">
        <v>633</v>
      </c>
      <c r="C162" s="13" t="s">
        <v>84</v>
      </c>
      <c r="D162" s="112">
        <f>SUM(D163:D168)</f>
        <v>9070</v>
      </c>
      <c r="E162" s="112">
        <f>SUM(E163:E168)</f>
        <v>0</v>
      </c>
      <c r="F162" s="112">
        <f>SUM(F163:F168)</f>
        <v>9070</v>
      </c>
      <c r="G162" s="309">
        <f>SUM(G163:G168)</f>
        <v>0</v>
      </c>
      <c r="H162" s="110">
        <f t="shared" si="27"/>
        <v>9070</v>
      </c>
      <c r="I162" s="309"/>
      <c r="J162" s="203">
        <f t="shared" si="28"/>
        <v>9070</v>
      </c>
      <c r="K162" s="204"/>
      <c r="L162" s="203">
        <f t="shared" si="29"/>
        <v>9070</v>
      </c>
      <c r="M162" s="204"/>
      <c r="N162" s="203">
        <f t="shared" si="30"/>
        <v>9070</v>
      </c>
      <c r="O162" s="204"/>
      <c r="P162" s="203">
        <f t="shared" si="31"/>
        <v>9070</v>
      </c>
      <c r="Q162" s="204"/>
      <c r="R162" s="203">
        <f t="shared" si="32"/>
        <v>9070</v>
      </c>
    </row>
    <row r="163" spans="1:18" ht="12.75">
      <c r="A163" s="16">
        <v>41</v>
      </c>
      <c r="B163" s="43">
        <v>633001</v>
      </c>
      <c r="C163" s="16" t="s">
        <v>85</v>
      </c>
      <c r="D163" s="113">
        <v>800</v>
      </c>
      <c r="E163" s="113"/>
      <c r="F163" s="113">
        <f aca="true" t="shared" si="35" ref="F163:F168">D163+E163</f>
        <v>800</v>
      </c>
      <c r="G163" s="308">
        <v>0</v>
      </c>
      <c r="H163" s="109">
        <f t="shared" si="27"/>
        <v>800</v>
      </c>
      <c r="I163" s="308">
        <v>0</v>
      </c>
      <c r="J163" s="202">
        <f t="shared" si="28"/>
        <v>800</v>
      </c>
      <c r="K163" s="216">
        <v>0</v>
      </c>
      <c r="L163" s="202">
        <f t="shared" si="29"/>
        <v>800</v>
      </c>
      <c r="M163" s="216">
        <v>0</v>
      </c>
      <c r="N163" s="202">
        <f t="shared" si="30"/>
        <v>800</v>
      </c>
      <c r="O163" s="216">
        <v>0</v>
      </c>
      <c r="P163" s="202">
        <f t="shared" si="31"/>
        <v>800</v>
      </c>
      <c r="Q163" s="216">
        <v>0</v>
      </c>
      <c r="R163" s="202">
        <f t="shared" si="32"/>
        <v>800</v>
      </c>
    </row>
    <row r="164" spans="1:18" ht="12.75">
      <c r="A164" s="16">
        <v>41</v>
      </c>
      <c r="B164" s="43">
        <v>633002</v>
      </c>
      <c r="C164" s="16" t="s">
        <v>86</v>
      </c>
      <c r="D164" s="113">
        <v>1000</v>
      </c>
      <c r="E164" s="113"/>
      <c r="F164" s="113">
        <f t="shared" si="35"/>
        <v>1000</v>
      </c>
      <c r="G164" s="308">
        <v>0</v>
      </c>
      <c r="H164" s="109">
        <f t="shared" si="27"/>
        <v>1000</v>
      </c>
      <c r="I164" s="308">
        <v>0</v>
      </c>
      <c r="J164" s="202">
        <f t="shared" si="28"/>
        <v>1000</v>
      </c>
      <c r="K164" s="216">
        <v>0</v>
      </c>
      <c r="L164" s="202">
        <f t="shared" si="29"/>
        <v>1000</v>
      </c>
      <c r="M164" s="216">
        <v>0</v>
      </c>
      <c r="N164" s="202">
        <f t="shared" si="30"/>
        <v>1000</v>
      </c>
      <c r="O164" s="216">
        <v>0</v>
      </c>
      <c r="P164" s="202">
        <f t="shared" si="31"/>
        <v>1000</v>
      </c>
      <c r="Q164" s="216">
        <v>0</v>
      </c>
      <c r="R164" s="202">
        <f t="shared" si="32"/>
        <v>1000</v>
      </c>
    </row>
    <row r="165" spans="1:18" ht="12.75">
      <c r="A165" s="16">
        <v>41</v>
      </c>
      <c r="B165" s="43">
        <v>633006</v>
      </c>
      <c r="C165" s="16" t="s">
        <v>87</v>
      </c>
      <c r="D165" s="113">
        <v>1500</v>
      </c>
      <c r="E165" s="113"/>
      <c r="F165" s="113">
        <f t="shared" si="35"/>
        <v>1500</v>
      </c>
      <c r="G165" s="308">
        <v>0</v>
      </c>
      <c r="H165" s="109">
        <f t="shared" si="27"/>
        <v>1500</v>
      </c>
      <c r="I165" s="308">
        <v>0</v>
      </c>
      <c r="J165" s="202">
        <f t="shared" si="28"/>
        <v>1500</v>
      </c>
      <c r="K165" s="216">
        <v>0</v>
      </c>
      <c r="L165" s="202">
        <f t="shared" si="29"/>
        <v>1500</v>
      </c>
      <c r="M165" s="216">
        <v>0</v>
      </c>
      <c r="N165" s="202">
        <f t="shared" si="30"/>
        <v>1500</v>
      </c>
      <c r="O165" s="216">
        <v>0</v>
      </c>
      <c r="P165" s="202">
        <f t="shared" si="31"/>
        <v>1500</v>
      </c>
      <c r="Q165" s="216">
        <v>0</v>
      </c>
      <c r="R165" s="202">
        <f t="shared" si="32"/>
        <v>1500</v>
      </c>
    </row>
    <row r="166" spans="1:18" ht="12.75">
      <c r="A166" s="16">
        <v>41</v>
      </c>
      <c r="B166" s="43">
        <v>633003</v>
      </c>
      <c r="C166" s="16" t="s">
        <v>143</v>
      </c>
      <c r="D166" s="113">
        <v>1100</v>
      </c>
      <c r="E166" s="113"/>
      <c r="F166" s="113">
        <f t="shared" si="35"/>
        <v>1100</v>
      </c>
      <c r="G166" s="308">
        <v>0</v>
      </c>
      <c r="H166" s="109">
        <f t="shared" si="27"/>
        <v>1100</v>
      </c>
      <c r="I166" s="308">
        <v>0</v>
      </c>
      <c r="J166" s="202">
        <f t="shared" si="28"/>
        <v>1100</v>
      </c>
      <c r="K166" s="216">
        <v>0</v>
      </c>
      <c r="L166" s="202">
        <f t="shared" si="29"/>
        <v>1100</v>
      </c>
      <c r="M166" s="216">
        <v>0</v>
      </c>
      <c r="N166" s="202">
        <f t="shared" si="30"/>
        <v>1100</v>
      </c>
      <c r="O166" s="216">
        <v>0</v>
      </c>
      <c r="P166" s="202">
        <f t="shared" si="31"/>
        <v>1100</v>
      </c>
      <c r="Q166" s="216">
        <v>0</v>
      </c>
      <c r="R166" s="202">
        <f t="shared" si="32"/>
        <v>1100</v>
      </c>
    </row>
    <row r="167" spans="1:18" ht="12.75">
      <c r="A167" s="16">
        <v>41</v>
      </c>
      <c r="B167" s="43">
        <v>633010</v>
      </c>
      <c r="C167" s="16" t="s">
        <v>144</v>
      </c>
      <c r="D167" s="113">
        <v>4470</v>
      </c>
      <c r="E167" s="113"/>
      <c r="F167" s="113">
        <f t="shared" si="35"/>
        <v>4470</v>
      </c>
      <c r="G167" s="308">
        <v>0</v>
      </c>
      <c r="H167" s="109">
        <f t="shared" si="27"/>
        <v>4470</v>
      </c>
      <c r="I167" s="308">
        <v>0</v>
      </c>
      <c r="J167" s="202">
        <f t="shared" si="28"/>
        <v>4470</v>
      </c>
      <c r="K167" s="216">
        <v>0</v>
      </c>
      <c r="L167" s="202">
        <f t="shared" si="29"/>
        <v>4470</v>
      </c>
      <c r="M167" s="216">
        <v>0</v>
      </c>
      <c r="N167" s="202">
        <f t="shared" si="30"/>
        <v>4470</v>
      </c>
      <c r="O167" s="216">
        <v>0</v>
      </c>
      <c r="P167" s="202">
        <f t="shared" si="31"/>
        <v>4470</v>
      </c>
      <c r="Q167" s="216">
        <v>0</v>
      </c>
      <c r="R167" s="202">
        <f t="shared" si="32"/>
        <v>4470</v>
      </c>
    </row>
    <row r="168" spans="1:18" ht="12.75">
      <c r="A168" s="16">
        <v>41</v>
      </c>
      <c r="B168" s="43">
        <v>633013</v>
      </c>
      <c r="C168" s="16" t="s">
        <v>145</v>
      </c>
      <c r="D168" s="113">
        <v>200</v>
      </c>
      <c r="E168" s="113"/>
      <c r="F168" s="113">
        <f t="shared" si="35"/>
        <v>200</v>
      </c>
      <c r="G168" s="308">
        <v>0</v>
      </c>
      <c r="H168" s="109">
        <f t="shared" si="27"/>
        <v>200</v>
      </c>
      <c r="I168" s="308">
        <v>0</v>
      </c>
      <c r="J168" s="202">
        <f t="shared" si="28"/>
        <v>200</v>
      </c>
      <c r="K168" s="216">
        <v>0</v>
      </c>
      <c r="L168" s="202">
        <f t="shared" si="29"/>
        <v>200</v>
      </c>
      <c r="M168" s="216">
        <v>0</v>
      </c>
      <c r="N168" s="202">
        <f t="shared" si="30"/>
        <v>200</v>
      </c>
      <c r="O168" s="216">
        <v>0</v>
      </c>
      <c r="P168" s="202">
        <f t="shared" si="31"/>
        <v>200</v>
      </c>
      <c r="Q168" s="216">
        <v>0</v>
      </c>
      <c r="R168" s="202">
        <f t="shared" si="32"/>
        <v>200</v>
      </c>
    </row>
    <row r="169" spans="1:18" ht="12.75">
      <c r="A169" s="13">
        <v>41</v>
      </c>
      <c r="B169" s="40">
        <v>634</v>
      </c>
      <c r="C169" s="13" t="s">
        <v>91</v>
      </c>
      <c r="D169" s="112">
        <f>SUM(D170:D171)</f>
        <v>6000</v>
      </c>
      <c r="E169" s="112">
        <f>SUM(E170:E171)</f>
        <v>0</v>
      </c>
      <c r="F169" s="112">
        <f>SUM(F170:F171)</f>
        <v>6000</v>
      </c>
      <c r="G169" s="309">
        <f>SUM(G170:G171)</f>
        <v>0</v>
      </c>
      <c r="H169" s="110">
        <f t="shared" si="27"/>
        <v>6000</v>
      </c>
      <c r="I169" s="309"/>
      <c r="J169" s="203">
        <f t="shared" si="28"/>
        <v>6000</v>
      </c>
      <c r="K169" s="204"/>
      <c r="L169" s="203">
        <f t="shared" si="29"/>
        <v>6000</v>
      </c>
      <c r="M169" s="204"/>
      <c r="N169" s="203">
        <f t="shared" si="30"/>
        <v>6000</v>
      </c>
      <c r="O169" s="204"/>
      <c r="P169" s="203">
        <f t="shared" si="31"/>
        <v>6000</v>
      </c>
      <c r="Q169" s="204"/>
      <c r="R169" s="203">
        <f t="shared" si="32"/>
        <v>6000</v>
      </c>
    </row>
    <row r="170" spans="1:18" ht="12.75" outlineLevel="1">
      <c r="A170" s="16">
        <v>41</v>
      </c>
      <c r="B170" s="43">
        <v>634001</v>
      </c>
      <c r="C170" s="16" t="s">
        <v>92</v>
      </c>
      <c r="D170" s="113">
        <v>4000</v>
      </c>
      <c r="E170" s="113"/>
      <c r="F170" s="113">
        <f>D170+E170</f>
        <v>4000</v>
      </c>
      <c r="G170" s="308">
        <v>0</v>
      </c>
      <c r="H170" s="109">
        <f t="shared" si="27"/>
        <v>4000</v>
      </c>
      <c r="I170" s="308">
        <v>0</v>
      </c>
      <c r="J170" s="202">
        <f t="shared" si="28"/>
        <v>4000</v>
      </c>
      <c r="K170" s="216">
        <v>0</v>
      </c>
      <c r="L170" s="202">
        <f t="shared" si="29"/>
        <v>4000</v>
      </c>
      <c r="M170" s="216">
        <v>0</v>
      </c>
      <c r="N170" s="202">
        <f t="shared" si="30"/>
        <v>4000</v>
      </c>
      <c r="O170" s="216">
        <v>0</v>
      </c>
      <c r="P170" s="202">
        <f t="shared" si="31"/>
        <v>4000</v>
      </c>
      <c r="Q170" s="216">
        <v>0</v>
      </c>
      <c r="R170" s="202">
        <f t="shared" si="32"/>
        <v>4000</v>
      </c>
    </row>
    <row r="171" spans="1:18" ht="12.75" outlineLevel="1">
      <c r="A171" s="16">
        <v>41</v>
      </c>
      <c r="B171" s="43">
        <v>634002</v>
      </c>
      <c r="C171" s="16" t="s">
        <v>93</v>
      </c>
      <c r="D171" s="113">
        <v>2000</v>
      </c>
      <c r="E171" s="113"/>
      <c r="F171" s="113">
        <f>D171+E171</f>
        <v>2000</v>
      </c>
      <c r="G171" s="308">
        <v>0</v>
      </c>
      <c r="H171" s="109">
        <f t="shared" si="27"/>
        <v>2000</v>
      </c>
      <c r="I171" s="308">
        <v>0</v>
      </c>
      <c r="J171" s="202">
        <f t="shared" si="28"/>
        <v>2000</v>
      </c>
      <c r="K171" s="216">
        <v>0</v>
      </c>
      <c r="L171" s="202">
        <f t="shared" si="29"/>
        <v>2000</v>
      </c>
      <c r="M171" s="216">
        <v>0</v>
      </c>
      <c r="N171" s="202">
        <f t="shared" si="30"/>
        <v>2000</v>
      </c>
      <c r="O171" s="216">
        <v>0</v>
      </c>
      <c r="P171" s="202">
        <f t="shared" si="31"/>
        <v>2000</v>
      </c>
      <c r="Q171" s="216">
        <v>0</v>
      </c>
      <c r="R171" s="202">
        <f t="shared" si="32"/>
        <v>2000</v>
      </c>
    </row>
    <row r="172" spans="1:18" ht="12.75">
      <c r="A172" s="13">
        <v>41</v>
      </c>
      <c r="B172" s="40">
        <v>634003</v>
      </c>
      <c r="C172" s="13" t="s">
        <v>95</v>
      </c>
      <c r="D172" s="112">
        <v>450</v>
      </c>
      <c r="E172" s="112"/>
      <c r="F172" s="112">
        <v>450</v>
      </c>
      <c r="G172" s="217">
        <v>0</v>
      </c>
      <c r="H172" s="110">
        <f t="shared" si="27"/>
        <v>450</v>
      </c>
      <c r="I172" s="217">
        <v>0</v>
      </c>
      <c r="J172" s="202">
        <f t="shared" si="28"/>
        <v>450</v>
      </c>
      <c r="K172" s="217">
        <v>0</v>
      </c>
      <c r="L172" s="202">
        <f t="shared" si="29"/>
        <v>450</v>
      </c>
      <c r="M172" s="217">
        <v>0</v>
      </c>
      <c r="N172" s="202">
        <f t="shared" si="30"/>
        <v>450</v>
      </c>
      <c r="O172" s="217">
        <v>0</v>
      </c>
      <c r="P172" s="202">
        <f t="shared" si="31"/>
        <v>450</v>
      </c>
      <c r="Q172" s="217">
        <v>0</v>
      </c>
      <c r="R172" s="202">
        <f t="shared" si="32"/>
        <v>450</v>
      </c>
    </row>
    <row r="173" spans="1:18" ht="12.75">
      <c r="A173" s="13">
        <v>41</v>
      </c>
      <c r="B173" s="40">
        <v>635</v>
      </c>
      <c r="C173" s="13" t="s">
        <v>96</v>
      </c>
      <c r="D173" s="112">
        <f>SUM(D174:D178)</f>
        <v>4000</v>
      </c>
      <c r="E173" s="112">
        <f>SUM(E174:E178)</f>
        <v>0</v>
      </c>
      <c r="F173" s="112">
        <f>SUM(F174:F178)</f>
        <v>4000</v>
      </c>
      <c r="G173" s="309">
        <f>SUM(G174:G178)</f>
        <v>0</v>
      </c>
      <c r="H173" s="110">
        <f t="shared" si="27"/>
        <v>4000</v>
      </c>
      <c r="I173" s="309">
        <f>SUM(I174:I178)</f>
        <v>0</v>
      </c>
      <c r="J173" s="203">
        <f t="shared" si="28"/>
        <v>4000</v>
      </c>
      <c r="K173" s="204">
        <f>SUM(K174:K178)</f>
        <v>0</v>
      </c>
      <c r="L173" s="203">
        <f t="shared" si="29"/>
        <v>4000</v>
      </c>
      <c r="M173" s="204">
        <f>SUM(M174:M178)</f>
        <v>0</v>
      </c>
      <c r="N173" s="203">
        <f t="shared" si="30"/>
        <v>4000</v>
      </c>
      <c r="O173" s="204">
        <f>SUM(O174:O178)</f>
        <v>0</v>
      </c>
      <c r="P173" s="203">
        <f t="shared" si="31"/>
        <v>4000</v>
      </c>
      <c r="Q173" s="204">
        <f>SUM(Q174:Q178)</f>
        <v>0</v>
      </c>
      <c r="R173" s="203">
        <f t="shared" si="32"/>
        <v>4000</v>
      </c>
    </row>
    <row r="174" spans="1:18" ht="12.75" outlineLevel="1">
      <c r="A174" s="16">
        <v>41</v>
      </c>
      <c r="B174" s="43">
        <v>635001</v>
      </c>
      <c r="C174" s="16" t="s">
        <v>97</v>
      </c>
      <c r="D174" s="113">
        <v>100</v>
      </c>
      <c r="E174" s="113"/>
      <c r="F174" s="113">
        <f>D174+E174</f>
        <v>100</v>
      </c>
      <c r="G174" s="308">
        <v>0</v>
      </c>
      <c r="H174" s="109">
        <f t="shared" si="27"/>
        <v>100</v>
      </c>
      <c r="I174" s="308">
        <v>0</v>
      </c>
      <c r="J174" s="202">
        <f t="shared" si="28"/>
        <v>100</v>
      </c>
      <c r="K174" s="216">
        <v>0</v>
      </c>
      <c r="L174" s="202">
        <f t="shared" si="29"/>
        <v>100</v>
      </c>
      <c r="M174" s="216">
        <v>0</v>
      </c>
      <c r="N174" s="202">
        <f t="shared" si="30"/>
        <v>100</v>
      </c>
      <c r="O174" s="216">
        <v>0</v>
      </c>
      <c r="P174" s="202">
        <f t="shared" si="31"/>
        <v>100</v>
      </c>
      <c r="Q174" s="216">
        <v>0</v>
      </c>
      <c r="R174" s="202">
        <f t="shared" si="32"/>
        <v>100</v>
      </c>
    </row>
    <row r="175" spans="1:18" ht="12.75" outlineLevel="1">
      <c r="A175" s="16">
        <v>41</v>
      </c>
      <c r="B175" s="43">
        <v>635002</v>
      </c>
      <c r="C175" s="16" t="s">
        <v>98</v>
      </c>
      <c r="D175" s="113">
        <v>100</v>
      </c>
      <c r="E175" s="113"/>
      <c r="F175" s="113">
        <f>D175+E175</f>
        <v>100</v>
      </c>
      <c r="G175" s="308">
        <v>0</v>
      </c>
      <c r="H175" s="109">
        <f t="shared" si="27"/>
        <v>100</v>
      </c>
      <c r="I175" s="308">
        <v>0</v>
      </c>
      <c r="J175" s="202">
        <f t="shared" si="28"/>
        <v>100</v>
      </c>
      <c r="K175" s="216">
        <v>0</v>
      </c>
      <c r="L175" s="202">
        <f t="shared" si="29"/>
        <v>100</v>
      </c>
      <c r="M175" s="216">
        <v>0</v>
      </c>
      <c r="N175" s="202">
        <f t="shared" si="30"/>
        <v>100</v>
      </c>
      <c r="O175" s="216">
        <v>0</v>
      </c>
      <c r="P175" s="202">
        <f t="shared" si="31"/>
        <v>100</v>
      </c>
      <c r="Q175" s="216">
        <v>0</v>
      </c>
      <c r="R175" s="202">
        <f t="shared" si="32"/>
        <v>100</v>
      </c>
    </row>
    <row r="176" spans="1:18" ht="12.75" outlineLevel="1">
      <c r="A176" s="16">
        <v>41</v>
      </c>
      <c r="B176" s="43">
        <v>635004</v>
      </c>
      <c r="C176" s="16" t="s">
        <v>99</v>
      </c>
      <c r="D176" s="113">
        <v>170</v>
      </c>
      <c r="E176" s="113"/>
      <c r="F176" s="113">
        <f>D176+E176</f>
        <v>170</v>
      </c>
      <c r="G176" s="308">
        <v>0</v>
      </c>
      <c r="H176" s="109">
        <f t="shared" si="27"/>
        <v>170</v>
      </c>
      <c r="I176" s="308">
        <v>0</v>
      </c>
      <c r="J176" s="202">
        <f t="shared" si="28"/>
        <v>170</v>
      </c>
      <c r="K176" s="216">
        <v>0</v>
      </c>
      <c r="L176" s="202">
        <f t="shared" si="29"/>
        <v>170</v>
      </c>
      <c r="M176" s="216">
        <v>0</v>
      </c>
      <c r="N176" s="202">
        <f t="shared" si="30"/>
        <v>170</v>
      </c>
      <c r="O176" s="216">
        <v>0</v>
      </c>
      <c r="P176" s="202">
        <f t="shared" si="31"/>
        <v>170</v>
      </c>
      <c r="Q176" s="216">
        <v>0</v>
      </c>
      <c r="R176" s="202">
        <f t="shared" si="32"/>
        <v>170</v>
      </c>
    </row>
    <row r="177" spans="1:18" ht="12.75" outlineLevel="1">
      <c r="A177" s="16">
        <v>41</v>
      </c>
      <c r="B177" s="43">
        <v>635005</v>
      </c>
      <c r="C177" s="16" t="s">
        <v>100</v>
      </c>
      <c r="D177" s="113">
        <v>830</v>
      </c>
      <c r="E177" s="113"/>
      <c r="F177" s="113">
        <f>D177+E177</f>
        <v>830</v>
      </c>
      <c r="G177" s="308">
        <v>0</v>
      </c>
      <c r="H177" s="109">
        <f t="shared" si="27"/>
        <v>830</v>
      </c>
      <c r="I177" s="308">
        <v>0</v>
      </c>
      <c r="J177" s="202">
        <f t="shared" si="28"/>
        <v>830</v>
      </c>
      <c r="K177" s="216">
        <v>0</v>
      </c>
      <c r="L177" s="202">
        <f t="shared" si="29"/>
        <v>830</v>
      </c>
      <c r="M177" s="216">
        <v>0</v>
      </c>
      <c r="N177" s="202">
        <f t="shared" si="30"/>
        <v>830</v>
      </c>
      <c r="O177" s="216">
        <v>0</v>
      </c>
      <c r="P177" s="202">
        <f t="shared" si="31"/>
        <v>830</v>
      </c>
      <c r="Q177" s="216">
        <v>0</v>
      </c>
      <c r="R177" s="202">
        <f t="shared" si="32"/>
        <v>830</v>
      </c>
    </row>
    <row r="178" spans="1:18" ht="12.75" outlineLevel="1">
      <c r="A178" s="16">
        <v>41</v>
      </c>
      <c r="B178" s="43">
        <v>635006</v>
      </c>
      <c r="C178" s="16" t="s">
        <v>101</v>
      </c>
      <c r="D178" s="113">
        <v>2800</v>
      </c>
      <c r="E178" s="113"/>
      <c r="F178" s="113">
        <f>D178+E178</f>
        <v>2800</v>
      </c>
      <c r="G178" s="308">
        <v>0</v>
      </c>
      <c r="H178" s="109">
        <f t="shared" si="27"/>
        <v>2800</v>
      </c>
      <c r="I178" s="308">
        <v>0</v>
      </c>
      <c r="J178" s="202">
        <f t="shared" si="28"/>
        <v>2800</v>
      </c>
      <c r="K178" s="216">
        <v>0</v>
      </c>
      <c r="L178" s="202">
        <f t="shared" si="29"/>
        <v>2800</v>
      </c>
      <c r="M178" s="216">
        <v>0</v>
      </c>
      <c r="N178" s="202">
        <f t="shared" si="30"/>
        <v>2800</v>
      </c>
      <c r="O178" s="216">
        <v>0</v>
      </c>
      <c r="P178" s="202">
        <f t="shared" si="31"/>
        <v>2800</v>
      </c>
      <c r="Q178" s="216">
        <v>0</v>
      </c>
      <c r="R178" s="202">
        <f t="shared" si="32"/>
        <v>2800</v>
      </c>
    </row>
    <row r="179" spans="1:18" ht="12.75">
      <c r="A179" s="13">
        <v>41</v>
      </c>
      <c r="B179" s="40">
        <v>637</v>
      </c>
      <c r="C179" s="13" t="s">
        <v>104</v>
      </c>
      <c r="D179" s="112">
        <f>SUM(D180:D183)</f>
        <v>9669</v>
      </c>
      <c r="E179" s="112">
        <f>SUM(E180:E183)</f>
        <v>0</v>
      </c>
      <c r="F179" s="112">
        <f>SUM(F180:F183)</f>
        <v>9669</v>
      </c>
      <c r="G179" s="309">
        <f>SUM(G180:G183)</f>
        <v>0</v>
      </c>
      <c r="H179" s="110">
        <f t="shared" si="27"/>
        <v>9669</v>
      </c>
      <c r="I179" s="309">
        <f>SUM(I180:I183)</f>
        <v>0</v>
      </c>
      <c r="J179" s="203">
        <f t="shared" si="28"/>
        <v>9669</v>
      </c>
      <c r="K179" s="204">
        <f>SUM(K180:K183)</f>
        <v>0</v>
      </c>
      <c r="L179" s="203">
        <f t="shared" si="29"/>
        <v>9669</v>
      </c>
      <c r="M179" s="204">
        <f>SUM(M180:M183)</f>
        <v>0</v>
      </c>
      <c r="N179" s="203">
        <f t="shared" si="30"/>
        <v>9669</v>
      </c>
      <c r="O179" s="204">
        <f>SUM(O180:O183)</f>
        <v>0</v>
      </c>
      <c r="P179" s="203">
        <f t="shared" si="31"/>
        <v>9669</v>
      </c>
      <c r="Q179" s="204">
        <f>SUM(Q180:Q183)</f>
        <v>0</v>
      </c>
      <c r="R179" s="203">
        <f t="shared" si="32"/>
        <v>9669</v>
      </c>
    </row>
    <row r="180" spans="1:18" ht="12.75">
      <c r="A180" s="16">
        <v>41</v>
      </c>
      <c r="B180" s="43">
        <v>637001</v>
      </c>
      <c r="C180" s="16" t="s">
        <v>105</v>
      </c>
      <c r="D180" s="113">
        <v>830</v>
      </c>
      <c r="E180" s="113"/>
      <c r="F180" s="113">
        <f>D180+E180</f>
        <v>830</v>
      </c>
      <c r="G180" s="308">
        <v>0</v>
      </c>
      <c r="H180" s="109">
        <f t="shared" si="27"/>
        <v>830</v>
      </c>
      <c r="I180" s="308">
        <v>0</v>
      </c>
      <c r="J180" s="202">
        <f t="shared" si="28"/>
        <v>830</v>
      </c>
      <c r="K180" s="216">
        <v>0</v>
      </c>
      <c r="L180" s="202">
        <f t="shared" si="29"/>
        <v>830</v>
      </c>
      <c r="M180" s="216">
        <v>0</v>
      </c>
      <c r="N180" s="202">
        <f t="shared" si="30"/>
        <v>830</v>
      </c>
      <c r="O180" s="216">
        <v>0</v>
      </c>
      <c r="P180" s="202">
        <f t="shared" si="31"/>
        <v>830</v>
      </c>
      <c r="Q180" s="216">
        <v>0</v>
      </c>
      <c r="R180" s="202">
        <f t="shared" si="32"/>
        <v>830</v>
      </c>
    </row>
    <row r="181" spans="1:18" ht="12.75">
      <c r="A181" s="16">
        <v>41</v>
      </c>
      <c r="B181" s="43">
        <v>637004</v>
      </c>
      <c r="C181" s="16" t="s">
        <v>146</v>
      </c>
      <c r="D181" s="113">
        <v>1600</v>
      </c>
      <c r="E181" s="113"/>
      <c r="F181" s="113">
        <f>D181+E181</f>
        <v>1600</v>
      </c>
      <c r="G181" s="308">
        <v>0</v>
      </c>
      <c r="H181" s="109">
        <f t="shared" si="27"/>
        <v>1600</v>
      </c>
      <c r="I181" s="308">
        <v>0</v>
      </c>
      <c r="J181" s="202">
        <f t="shared" si="28"/>
        <v>1600</v>
      </c>
      <c r="K181" s="216">
        <v>0</v>
      </c>
      <c r="L181" s="202">
        <f t="shared" si="29"/>
        <v>1600</v>
      </c>
      <c r="M181" s="216">
        <v>0</v>
      </c>
      <c r="N181" s="202">
        <f t="shared" si="30"/>
        <v>1600</v>
      </c>
      <c r="O181" s="216">
        <v>0</v>
      </c>
      <c r="P181" s="202">
        <f t="shared" si="31"/>
        <v>1600</v>
      </c>
      <c r="Q181" s="216">
        <v>0</v>
      </c>
      <c r="R181" s="202">
        <f t="shared" si="32"/>
        <v>1600</v>
      </c>
    </row>
    <row r="182" spans="1:18" ht="12.75">
      <c r="A182" s="16">
        <v>41</v>
      </c>
      <c r="B182" s="43">
        <v>637005</v>
      </c>
      <c r="C182" s="16" t="s">
        <v>147</v>
      </c>
      <c r="D182" s="113">
        <v>4000</v>
      </c>
      <c r="E182" s="113"/>
      <c r="F182" s="113">
        <f>D182+E182</f>
        <v>4000</v>
      </c>
      <c r="G182" s="308">
        <v>0</v>
      </c>
      <c r="H182" s="109">
        <f t="shared" si="27"/>
        <v>4000</v>
      </c>
      <c r="I182" s="308">
        <v>0</v>
      </c>
      <c r="J182" s="202">
        <f t="shared" si="28"/>
        <v>4000</v>
      </c>
      <c r="K182" s="216">
        <v>0</v>
      </c>
      <c r="L182" s="202">
        <f t="shared" si="29"/>
        <v>4000</v>
      </c>
      <c r="M182" s="216">
        <v>0</v>
      </c>
      <c r="N182" s="202">
        <f t="shared" si="30"/>
        <v>4000</v>
      </c>
      <c r="O182" s="216">
        <v>0</v>
      </c>
      <c r="P182" s="202">
        <f t="shared" si="31"/>
        <v>4000</v>
      </c>
      <c r="Q182" s="216">
        <v>0</v>
      </c>
      <c r="R182" s="202">
        <f t="shared" si="32"/>
        <v>4000</v>
      </c>
    </row>
    <row r="183" spans="1:18" ht="12.75">
      <c r="A183" s="16"/>
      <c r="B183" s="47" t="s">
        <v>341</v>
      </c>
      <c r="C183" s="48" t="s">
        <v>209</v>
      </c>
      <c r="D183" s="113">
        <v>3239</v>
      </c>
      <c r="E183" s="113"/>
      <c r="F183" s="113">
        <f>D183+E183</f>
        <v>3239</v>
      </c>
      <c r="G183" s="308">
        <v>0</v>
      </c>
      <c r="H183" s="109">
        <f t="shared" si="27"/>
        <v>3239</v>
      </c>
      <c r="I183" s="308">
        <v>0</v>
      </c>
      <c r="J183" s="202">
        <f t="shared" si="28"/>
        <v>3239</v>
      </c>
      <c r="K183" s="216">
        <v>0</v>
      </c>
      <c r="L183" s="202">
        <f t="shared" si="29"/>
        <v>3239</v>
      </c>
      <c r="M183" s="216">
        <v>0</v>
      </c>
      <c r="N183" s="202">
        <f t="shared" si="30"/>
        <v>3239</v>
      </c>
      <c r="O183" s="216">
        <v>0</v>
      </c>
      <c r="P183" s="202">
        <f t="shared" si="31"/>
        <v>3239</v>
      </c>
      <c r="Q183" s="216">
        <v>0</v>
      </c>
      <c r="R183" s="202">
        <f t="shared" si="32"/>
        <v>3239</v>
      </c>
    </row>
    <row r="184" spans="1:18" ht="12.75">
      <c r="A184" s="16">
        <v>41</v>
      </c>
      <c r="B184" s="52">
        <v>642</v>
      </c>
      <c r="C184" s="53" t="s">
        <v>148</v>
      </c>
      <c r="D184" s="112">
        <f>SUM(D185)</f>
        <v>150</v>
      </c>
      <c r="E184" s="112">
        <f>SUM(E185)</f>
        <v>0</v>
      </c>
      <c r="F184" s="112">
        <f>SUM(F185)</f>
        <v>150</v>
      </c>
      <c r="G184" s="309">
        <f>SUM(G185)</f>
        <v>0</v>
      </c>
      <c r="H184" s="110">
        <f t="shared" si="27"/>
        <v>150</v>
      </c>
      <c r="I184" s="309">
        <f>SUM(I185)</f>
        <v>0</v>
      </c>
      <c r="J184" s="203">
        <f t="shared" si="28"/>
        <v>150</v>
      </c>
      <c r="K184" s="204">
        <f>SUM(K185)</f>
        <v>0</v>
      </c>
      <c r="L184" s="203">
        <f t="shared" si="29"/>
        <v>150</v>
      </c>
      <c r="M184" s="204">
        <f>SUM(M185)</f>
        <v>0</v>
      </c>
      <c r="N184" s="203">
        <f t="shared" si="30"/>
        <v>150</v>
      </c>
      <c r="O184" s="204">
        <f>SUM(O185)</f>
        <v>0</v>
      </c>
      <c r="P184" s="203">
        <f t="shared" si="31"/>
        <v>150</v>
      </c>
      <c r="Q184" s="204">
        <f>SUM(Q185)</f>
        <v>0</v>
      </c>
      <c r="R184" s="203">
        <f t="shared" si="32"/>
        <v>150</v>
      </c>
    </row>
    <row r="185" spans="1:18" ht="12.75">
      <c r="A185" s="16">
        <v>41</v>
      </c>
      <c r="B185" s="16">
        <v>642015</v>
      </c>
      <c r="C185" s="16" t="s">
        <v>317</v>
      </c>
      <c r="D185" s="113">
        <v>150</v>
      </c>
      <c r="E185" s="113"/>
      <c r="F185" s="113">
        <f>D185+E185</f>
        <v>150</v>
      </c>
      <c r="G185" s="308">
        <v>0</v>
      </c>
      <c r="H185" s="109">
        <f t="shared" si="27"/>
        <v>150</v>
      </c>
      <c r="I185" s="308">
        <v>0</v>
      </c>
      <c r="J185" s="202">
        <f t="shared" si="28"/>
        <v>150</v>
      </c>
      <c r="K185" s="216">
        <v>0</v>
      </c>
      <c r="L185" s="202">
        <f t="shared" si="29"/>
        <v>150</v>
      </c>
      <c r="M185" s="216">
        <v>0</v>
      </c>
      <c r="N185" s="202">
        <f t="shared" si="30"/>
        <v>150</v>
      </c>
      <c r="O185" s="216">
        <v>0</v>
      </c>
      <c r="P185" s="202">
        <f t="shared" si="31"/>
        <v>150</v>
      </c>
      <c r="Q185" s="216">
        <v>0</v>
      </c>
      <c r="R185" s="202">
        <f t="shared" si="32"/>
        <v>150</v>
      </c>
    </row>
    <row r="186" spans="1:18" ht="12.75">
      <c r="A186" s="50"/>
      <c r="B186" s="50"/>
      <c r="C186" s="50"/>
      <c r="D186" s="291"/>
      <c r="E186" s="291"/>
      <c r="F186" s="291"/>
      <c r="K186" s="86"/>
      <c r="L186" s="265"/>
      <c r="M186" s="86"/>
      <c r="N186" s="265"/>
      <c r="O186" s="86"/>
      <c r="P186" s="265"/>
      <c r="Q186" s="86"/>
      <c r="R186" s="265"/>
    </row>
    <row r="187" spans="1:18" ht="12.75">
      <c r="A187" s="16"/>
      <c r="B187" s="43"/>
      <c r="C187" s="13" t="s">
        <v>149</v>
      </c>
      <c r="D187" s="108">
        <f>D188+D194+D204</f>
        <v>76598</v>
      </c>
      <c r="E187" s="108">
        <f>E188+E194+E204</f>
        <v>0</v>
      </c>
      <c r="F187" s="108">
        <f>F188+F194+F204</f>
        <v>76598</v>
      </c>
      <c r="G187" s="110">
        <f>G188+G194+G204</f>
        <v>0</v>
      </c>
      <c r="H187" s="110">
        <f>F187+G187</f>
        <v>76598</v>
      </c>
      <c r="I187" s="110">
        <f>I188</f>
        <v>0</v>
      </c>
      <c r="J187" s="203">
        <f>F187+G187</f>
        <v>76598</v>
      </c>
      <c r="K187" s="110">
        <f>K188+K194+K204</f>
        <v>2500</v>
      </c>
      <c r="L187" s="203">
        <f>J187+K187</f>
        <v>79098</v>
      </c>
      <c r="M187" s="110">
        <f>M188+M194+M204</f>
        <v>0</v>
      </c>
      <c r="N187" s="203">
        <f>L187+M187</f>
        <v>79098</v>
      </c>
      <c r="O187" s="110">
        <f>O188+O194+O204</f>
        <v>0</v>
      </c>
      <c r="P187" s="203">
        <f>N187+O187</f>
        <v>79098</v>
      </c>
      <c r="Q187" s="110">
        <f>Q188+Q194+Q204</f>
        <v>0</v>
      </c>
      <c r="R187" s="203">
        <f>P187+Q187</f>
        <v>79098</v>
      </c>
    </row>
    <row r="188" spans="1:18" ht="12.75">
      <c r="A188" s="16"/>
      <c r="B188" s="40">
        <v>610</v>
      </c>
      <c r="C188" s="13" t="s">
        <v>150</v>
      </c>
      <c r="D188" s="126">
        <f>SUM(D189:D193)</f>
        <v>56538</v>
      </c>
      <c r="E188" s="126">
        <f>SUM(E189:E193)</f>
        <v>0</v>
      </c>
      <c r="F188" s="112">
        <f>SUM(F189:F193)</f>
        <v>56538</v>
      </c>
      <c r="G188" s="309">
        <f>SUM(G189:G192)</f>
        <v>0</v>
      </c>
      <c r="H188" s="110">
        <f aca="true" t="shared" si="36" ref="H188:H208">F188+G188</f>
        <v>56538</v>
      </c>
      <c r="I188" s="309">
        <f>SUM(I189:I193)</f>
        <v>0</v>
      </c>
      <c r="J188" s="203">
        <f aca="true" t="shared" si="37" ref="J188:J208">F188+G188</f>
        <v>56538</v>
      </c>
      <c r="K188" s="204">
        <f>SUM(K189:K193)</f>
        <v>0</v>
      </c>
      <c r="L188" s="203">
        <f aca="true" t="shared" si="38" ref="L188:L208">J188+K188</f>
        <v>56538</v>
      </c>
      <c r="M188" s="204">
        <f>SUM(M189:M193)</f>
        <v>0</v>
      </c>
      <c r="N188" s="203">
        <f aca="true" t="shared" si="39" ref="N188:N208">L188+M188</f>
        <v>56538</v>
      </c>
      <c r="O188" s="204">
        <f>SUM(O189:O193)</f>
        <v>0</v>
      </c>
      <c r="P188" s="203">
        <f aca="true" t="shared" si="40" ref="P188:P208">N188+O188</f>
        <v>56538</v>
      </c>
      <c r="Q188" s="204">
        <f>SUM(Q189:Q193)</f>
        <v>0</v>
      </c>
      <c r="R188" s="203">
        <f aca="true" t="shared" si="41" ref="R188:R208">P188+Q188</f>
        <v>56538</v>
      </c>
    </row>
    <row r="189" spans="1:18" ht="12.75" outlineLevel="1">
      <c r="A189" s="16">
        <v>41</v>
      </c>
      <c r="B189" s="43">
        <v>611</v>
      </c>
      <c r="C189" s="16" t="s">
        <v>61</v>
      </c>
      <c r="D189" s="113">
        <v>56538</v>
      </c>
      <c r="E189" s="113"/>
      <c r="F189" s="113">
        <f>D189+E189</f>
        <v>56538</v>
      </c>
      <c r="G189" s="308">
        <v>0</v>
      </c>
      <c r="H189" s="110">
        <f t="shared" si="36"/>
        <v>56538</v>
      </c>
      <c r="I189" s="308">
        <v>0</v>
      </c>
      <c r="J189" s="202">
        <f t="shared" si="37"/>
        <v>56538</v>
      </c>
      <c r="K189" s="216">
        <v>0</v>
      </c>
      <c r="L189" s="202">
        <f t="shared" si="38"/>
        <v>56538</v>
      </c>
      <c r="M189" s="216">
        <v>0</v>
      </c>
      <c r="N189" s="202">
        <f t="shared" si="39"/>
        <v>56538</v>
      </c>
      <c r="O189" s="216">
        <v>0</v>
      </c>
      <c r="P189" s="202">
        <f t="shared" si="40"/>
        <v>56538</v>
      </c>
      <c r="Q189" s="216">
        <v>0</v>
      </c>
      <c r="R189" s="202">
        <f t="shared" si="41"/>
        <v>56538</v>
      </c>
    </row>
    <row r="190" spans="1:18" ht="12.75" outlineLevel="1">
      <c r="A190" s="16">
        <v>41</v>
      </c>
      <c r="B190" s="43">
        <v>612</v>
      </c>
      <c r="C190" s="16" t="s">
        <v>62</v>
      </c>
      <c r="D190" s="290"/>
      <c r="E190" s="290"/>
      <c r="F190" s="290"/>
      <c r="G190" s="308">
        <v>0</v>
      </c>
      <c r="H190" s="110">
        <f t="shared" si="36"/>
        <v>0</v>
      </c>
      <c r="I190" s="308">
        <v>0</v>
      </c>
      <c r="J190" s="202">
        <f t="shared" si="37"/>
        <v>0</v>
      </c>
      <c r="K190" s="216">
        <v>0</v>
      </c>
      <c r="L190" s="202">
        <f t="shared" si="38"/>
        <v>0</v>
      </c>
      <c r="M190" s="216">
        <v>0</v>
      </c>
      <c r="N190" s="202">
        <f t="shared" si="39"/>
        <v>0</v>
      </c>
      <c r="O190" s="216">
        <v>0</v>
      </c>
      <c r="P190" s="202">
        <f t="shared" si="40"/>
        <v>0</v>
      </c>
      <c r="Q190" s="216">
        <v>0</v>
      </c>
      <c r="R190" s="202">
        <f t="shared" si="41"/>
        <v>0</v>
      </c>
    </row>
    <row r="191" spans="1:18" ht="12.75" outlineLevel="1">
      <c r="A191" s="16">
        <v>41</v>
      </c>
      <c r="B191" s="43">
        <v>615</v>
      </c>
      <c r="C191" s="16" t="s">
        <v>282</v>
      </c>
      <c r="D191" s="290"/>
      <c r="E191" s="290"/>
      <c r="F191" s="290"/>
      <c r="G191" s="308">
        <v>0</v>
      </c>
      <c r="H191" s="110">
        <f t="shared" si="36"/>
        <v>0</v>
      </c>
      <c r="I191" s="308">
        <v>0</v>
      </c>
      <c r="J191" s="202">
        <f t="shared" si="37"/>
        <v>0</v>
      </c>
      <c r="K191" s="216">
        <v>0</v>
      </c>
      <c r="L191" s="202">
        <f t="shared" si="38"/>
        <v>0</v>
      </c>
      <c r="M191" s="216">
        <v>0</v>
      </c>
      <c r="N191" s="202">
        <f t="shared" si="39"/>
        <v>0</v>
      </c>
      <c r="O191" s="216">
        <v>0</v>
      </c>
      <c r="P191" s="202">
        <f t="shared" si="40"/>
        <v>0</v>
      </c>
      <c r="Q191" s="216">
        <v>0</v>
      </c>
      <c r="R191" s="202">
        <f t="shared" si="41"/>
        <v>0</v>
      </c>
    </row>
    <row r="192" spans="1:18" ht="12.75" outlineLevel="1">
      <c r="A192" s="16">
        <v>41</v>
      </c>
      <c r="B192" s="43">
        <v>614</v>
      </c>
      <c r="C192" s="16" t="s">
        <v>64</v>
      </c>
      <c r="D192" s="290"/>
      <c r="E192" s="290"/>
      <c r="F192" s="290"/>
      <c r="G192" s="308">
        <v>0</v>
      </c>
      <c r="H192" s="110">
        <f t="shared" si="36"/>
        <v>0</v>
      </c>
      <c r="I192" s="308">
        <v>0</v>
      </c>
      <c r="J192" s="202">
        <f t="shared" si="37"/>
        <v>0</v>
      </c>
      <c r="K192" s="216">
        <v>0</v>
      </c>
      <c r="L192" s="202">
        <f t="shared" si="38"/>
        <v>0</v>
      </c>
      <c r="M192" s="216">
        <v>0</v>
      </c>
      <c r="N192" s="202">
        <f t="shared" si="39"/>
        <v>0</v>
      </c>
      <c r="O192" s="216">
        <v>0</v>
      </c>
      <c r="P192" s="202">
        <f t="shared" si="40"/>
        <v>0</v>
      </c>
      <c r="Q192" s="216">
        <v>0</v>
      </c>
      <c r="R192" s="202">
        <f t="shared" si="41"/>
        <v>0</v>
      </c>
    </row>
    <row r="193" spans="1:18" ht="12.75">
      <c r="A193" s="16"/>
      <c r="B193" s="43"/>
      <c r="C193" s="16"/>
      <c r="D193" s="290"/>
      <c r="E193" s="290"/>
      <c r="F193" s="290"/>
      <c r="G193" s="295"/>
      <c r="H193" s="110">
        <f t="shared" si="36"/>
        <v>0</v>
      </c>
      <c r="I193" s="308">
        <v>0</v>
      </c>
      <c r="J193" s="202">
        <f t="shared" si="37"/>
        <v>0</v>
      </c>
      <c r="K193" s="216">
        <v>0</v>
      </c>
      <c r="L193" s="202">
        <f t="shared" si="38"/>
        <v>0</v>
      </c>
      <c r="M193" s="216">
        <v>0</v>
      </c>
      <c r="N193" s="202">
        <f t="shared" si="39"/>
        <v>0</v>
      </c>
      <c r="O193" s="216">
        <v>0</v>
      </c>
      <c r="P193" s="202">
        <f t="shared" si="40"/>
        <v>0</v>
      </c>
      <c r="Q193" s="216">
        <v>0</v>
      </c>
      <c r="R193" s="202">
        <f t="shared" si="41"/>
        <v>0</v>
      </c>
    </row>
    <row r="194" spans="1:18" ht="12.75">
      <c r="A194" s="13">
        <v>41</v>
      </c>
      <c r="B194" s="40">
        <v>620</v>
      </c>
      <c r="C194" s="13" t="s">
        <v>66</v>
      </c>
      <c r="D194" s="112">
        <f>SUM(D195:D201)</f>
        <v>19760</v>
      </c>
      <c r="E194" s="112">
        <f>SUM(E195:E201)</f>
        <v>0</v>
      </c>
      <c r="F194" s="112">
        <f>SUM(F195:F201)</f>
        <v>19760</v>
      </c>
      <c r="G194" s="319">
        <f>SUM(G195:G202)</f>
        <v>0</v>
      </c>
      <c r="H194" s="110">
        <f t="shared" si="36"/>
        <v>19760</v>
      </c>
      <c r="I194" s="319">
        <f>SUM(I195:I202)</f>
        <v>0</v>
      </c>
      <c r="J194" s="203">
        <f t="shared" si="37"/>
        <v>19760</v>
      </c>
      <c r="K194" s="223">
        <f>SUM(K195:K202)</f>
        <v>0</v>
      </c>
      <c r="L194" s="202">
        <f t="shared" si="38"/>
        <v>19760</v>
      </c>
      <c r="M194" s="223">
        <f>SUM(M195:M202)</f>
        <v>0</v>
      </c>
      <c r="N194" s="202">
        <f t="shared" si="39"/>
        <v>19760</v>
      </c>
      <c r="O194" s="223">
        <f>SUM(O195:O202)</f>
        <v>0</v>
      </c>
      <c r="P194" s="202">
        <f t="shared" si="40"/>
        <v>19760</v>
      </c>
      <c r="Q194" s="223">
        <f>SUM(Q195:Q202)</f>
        <v>0</v>
      </c>
      <c r="R194" s="202">
        <f t="shared" si="41"/>
        <v>19760</v>
      </c>
    </row>
    <row r="195" spans="1:18" ht="12.75" outlineLevel="1">
      <c r="A195" s="16">
        <v>41</v>
      </c>
      <c r="B195" s="43" t="s">
        <v>67</v>
      </c>
      <c r="C195" s="16" t="s">
        <v>68</v>
      </c>
      <c r="D195" s="113">
        <v>5654</v>
      </c>
      <c r="E195" s="113"/>
      <c r="F195" s="113">
        <f>D195+E195</f>
        <v>5654</v>
      </c>
      <c r="G195" s="318">
        <v>0</v>
      </c>
      <c r="H195" s="109">
        <f t="shared" si="36"/>
        <v>5654</v>
      </c>
      <c r="I195" s="318">
        <v>0</v>
      </c>
      <c r="J195" s="202">
        <f t="shared" si="37"/>
        <v>5654</v>
      </c>
      <c r="K195" s="223">
        <v>0</v>
      </c>
      <c r="L195" s="202">
        <f t="shared" si="38"/>
        <v>5654</v>
      </c>
      <c r="M195" s="223">
        <v>0</v>
      </c>
      <c r="N195" s="202">
        <f t="shared" si="39"/>
        <v>5654</v>
      </c>
      <c r="O195" s="223">
        <v>0</v>
      </c>
      <c r="P195" s="202">
        <f t="shared" si="40"/>
        <v>5654</v>
      </c>
      <c r="Q195" s="223">
        <v>0</v>
      </c>
      <c r="R195" s="202">
        <f t="shared" si="41"/>
        <v>5654</v>
      </c>
    </row>
    <row r="196" spans="1:18" ht="12.75" outlineLevel="1">
      <c r="A196" s="16">
        <v>41</v>
      </c>
      <c r="B196" s="43">
        <v>625001</v>
      </c>
      <c r="C196" s="16" t="s">
        <v>142</v>
      </c>
      <c r="D196" s="113">
        <v>792</v>
      </c>
      <c r="E196" s="113"/>
      <c r="F196" s="113">
        <f aca="true" t="shared" si="42" ref="F196:F208">D196+E196</f>
        <v>792</v>
      </c>
      <c r="G196" s="318">
        <v>0</v>
      </c>
      <c r="H196" s="109">
        <f t="shared" si="36"/>
        <v>792</v>
      </c>
      <c r="I196" s="318">
        <v>0</v>
      </c>
      <c r="J196" s="202">
        <f t="shared" si="37"/>
        <v>792</v>
      </c>
      <c r="K196" s="223">
        <v>0</v>
      </c>
      <c r="L196" s="202">
        <f t="shared" si="38"/>
        <v>792</v>
      </c>
      <c r="M196" s="223">
        <v>0</v>
      </c>
      <c r="N196" s="202">
        <f t="shared" si="39"/>
        <v>792</v>
      </c>
      <c r="O196" s="223">
        <v>0</v>
      </c>
      <c r="P196" s="202">
        <f t="shared" si="40"/>
        <v>792</v>
      </c>
      <c r="Q196" s="223">
        <v>0</v>
      </c>
      <c r="R196" s="202">
        <f t="shared" si="41"/>
        <v>792</v>
      </c>
    </row>
    <row r="197" spans="1:18" ht="12.75" outlineLevel="1">
      <c r="A197" s="16">
        <v>41</v>
      </c>
      <c r="B197" s="43">
        <v>625002</v>
      </c>
      <c r="C197" s="16" t="s">
        <v>70</v>
      </c>
      <c r="D197" s="113">
        <v>7915</v>
      </c>
      <c r="E197" s="113"/>
      <c r="F197" s="113">
        <f t="shared" si="42"/>
        <v>7915</v>
      </c>
      <c r="G197" s="318">
        <v>0</v>
      </c>
      <c r="H197" s="109">
        <f t="shared" si="36"/>
        <v>7915</v>
      </c>
      <c r="I197" s="318">
        <v>0</v>
      </c>
      <c r="J197" s="202">
        <f t="shared" si="37"/>
        <v>7915</v>
      </c>
      <c r="K197" s="223">
        <v>0</v>
      </c>
      <c r="L197" s="202">
        <f t="shared" si="38"/>
        <v>7915</v>
      </c>
      <c r="M197" s="223">
        <v>0</v>
      </c>
      <c r="N197" s="202">
        <f t="shared" si="39"/>
        <v>7915</v>
      </c>
      <c r="O197" s="223">
        <v>0</v>
      </c>
      <c r="P197" s="202">
        <f t="shared" si="40"/>
        <v>7915</v>
      </c>
      <c r="Q197" s="223">
        <v>0</v>
      </c>
      <c r="R197" s="202">
        <f t="shared" si="41"/>
        <v>7915</v>
      </c>
    </row>
    <row r="198" spans="1:18" ht="12.75" outlineLevel="1">
      <c r="A198" s="16">
        <v>41</v>
      </c>
      <c r="B198" s="43">
        <v>625003</v>
      </c>
      <c r="C198" s="16" t="s">
        <v>71</v>
      </c>
      <c r="D198" s="113">
        <v>452</v>
      </c>
      <c r="E198" s="113"/>
      <c r="F198" s="113">
        <f t="shared" si="42"/>
        <v>452</v>
      </c>
      <c r="G198" s="318">
        <v>0</v>
      </c>
      <c r="H198" s="109">
        <f t="shared" si="36"/>
        <v>452</v>
      </c>
      <c r="I198" s="318">
        <v>0</v>
      </c>
      <c r="J198" s="202">
        <f t="shared" si="37"/>
        <v>452</v>
      </c>
      <c r="K198" s="223">
        <v>0</v>
      </c>
      <c r="L198" s="202">
        <f t="shared" si="38"/>
        <v>452</v>
      </c>
      <c r="M198" s="223">
        <v>0</v>
      </c>
      <c r="N198" s="202">
        <f t="shared" si="39"/>
        <v>452</v>
      </c>
      <c r="O198" s="223">
        <v>0</v>
      </c>
      <c r="P198" s="202">
        <f t="shared" si="40"/>
        <v>452</v>
      </c>
      <c r="Q198" s="223">
        <v>0</v>
      </c>
      <c r="R198" s="202">
        <f t="shared" si="41"/>
        <v>452</v>
      </c>
    </row>
    <row r="199" spans="1:18" ht="12.75" outlineLevel="1">
      <c r="A199" s="16">
        <v>41</v>
      </c>
      <c r="B199" s="43">
        <v>625004</v>
      </c>
      <c r="C199" s="16" t="s">
        <v>72</v>
      </c>
      <c r="D199" s="113">
        <v>1696</v>
      </c>
      <c r="E199" s="113"/>
      <c r="F199" s="113">
        <f t="shared" si="42"/>
        <v>1696</v>
      </c>
      <c r="G199" s="318">
        <v>0</v>
      </c>
      <c r="H199" s="109">
        <f t="shared" si="36"/>
        <v>1696</v>
      </c>
      <c r="I199" s="318">
        <v>0</v>
      </c>
      <c r="J199" s="202">
        <f t="shared" si="37"/>
        <v>1696</v>
      </c>
      <c r="K199" s="223">
        <v>0</v>
      </c>
      <c r="L199" s="202">
        <f t="shared" si="38"/>
        <v>1696</v>
      </c>
      <c r="M199" s="223">
        <v>0</v>
      </c>
      <c r="N199" s="202">
        <f t="shared" si="39"/>
        <v>1696</v>
      </c>
      <c r="O199" s="223">
        <v>0</v>
      </c>
      <c r="P199" s="202">
        <f t="shared" si="40"/>
        <v>1696</v>
      </c>
      <c r="Q199" s="223">
        <v>0</v>
      </c>
      <c r="R199" s="202">
        <f t="shared" si="41"/>
        <v>1696</v>
      </c>
    </row>
    <row r="200" spans="1:18" ht="12.75" outlineLevel="1">
      <c r="A200" s="16">
        <v>41</v>
      </c>
      <c r="B200" s="43">
        <v>625005</v>
      </c>
      <c r="C200" s="16" t="s">
        <v>73</v>
      </c>
      <c r="D200" s="113">
        <v>565</v>
      </c>
      <c r="E200" s="113"/>
      <c r="F200" s="113">
        <f t="shared" si="42"/>
        <v>565</v>
      </c>
      <c r="G200" s="318">
        <v>0</v>
      </c>
      <c r="H200" s="109">
        <f t="shared" si="36"/>
        <v>565</v>
      </c>
      <c r="I200" s="318">
        <v>0</v>
      </c>
      <c r="J200" s="202">
        <f t="shared" si="37"/>
        <v>565</v>
      </c>
      <c r="K200" s="223">
        <v>0</v>
      </c>
      <c r="L200" s="202">
        <f t="shared" si="38"/>
        <v>565</v>
      </c>
      <c r="M200" s="223">
        <v>0</v>
      </c>
      <c r="N200" s="202">
        <f t="shared" si="39"/>
        <v>565</v>
      </c>
      <c r="O200" s="223">
        <v>0</v>
      </c>
      <c r="P200" s="202">
        <f t="shared" si="40"/>
        <v>565</v>
      </c>
      <c r="Q200" s="223">
        <v>0</v>
      </c>
      <c r="R200" s="202">
        <f t="shared" si="41"/>
        <v>565</v>
      </c>
    </row>
    <row r="201" spans="1:18" ht="12.75" outlineLevel="1">
      <c r="A201" s="16">
        <v>41</v>
      </c>
      <c r="B201" s="43">
        <v>625007</v>
      </c>
      <c r="C201" s="16" t="s">
        <v>122</v>
      </c>
      <c r="D201" s="113">
        <v>2686</v>
      </c>
      <c r="E201" s="113"/>
      <c r="F201" s="113">
        <f t="shared" si="42"/>
        <v>2686</v>
      </c>
      <c r="G201" s="318">
        <v>0</v>
      </c>
      <c r="H201" s="109">
        <f t="shared" si="36"/>
        <v>2686</v>
      </c>
      <c r="I201" s="318">
        <v>0</v>
      </c>
      <c r="J201" s="202">
        <f t="shared" si="37"/>
        <v>2686</v>
      </c>
      <c r="K201" s="223">
        <v>0</v>
      </c>
      <c r="L201" s="202">
        <f t="shared" si="38"/>
        <v>2686</v>
      </c>
      <c r="M201" s="223">
        <v>0</v>
      </c>
      <c r="N201" s="202">
        <f t="shared" si="39"/>
        <v>2686</v>
      </c>
      <c r="O201" s="223">
        <v>0</v>
      </c>
      <c r="P201" s="202">
        <f t="shared" si="40"/>
        <v>2686</v>
      </c>
      <c r="Q201" s="223">
        <v>0</v>
      </c>
      <c r="R201" s="202">
        <f t="shared" si="41"/>
        <v>2686</v>
      </c>
    </row>
    <row r="202" spans="1:18" ht="12.75" outlineLevel="1">
      <c r="A202" s="16">
        <v>41</v>
      </c>
      <c r="B202" s="43">
        <v>627</v>
      </c>
      <c r="C202" s="16" t="s">
        <v>289</v>
      </c>
      <c r="D202" s="290"/>
      <c r="E202" s="290"/>
      <c r="F202" s="113">
        <f t="shared" si="42"/>
        <v>0</v>
      </c>
      <c r="G202" s="295"/>
      <c r="H202" s="109">
        <f t="shared" si="36"/>
        <v>0</v>
      </c>
      <c r="I202" s="318">
        <v>0</v>
      </c>
      <c r="J202" s="202">
        <f t="shared" si="37"/>
        <v>0</v>
      </c>
      <c r="K202" s="223">
        <v>0</v>
      </c>
      <c r="L202" s="202">
        <f t="shared" si="38"/>
        <v>0</v>
      </c>
      <c r="M202" s="223">
        <v>0</v>
      </c>
      <c r="N202" s="202">
        <f t="shared" si="39"/>
        <v>0</v>
      </c>
      <c r="O202" s="223">
        <v>0</v>
      </c>
      <c r="P202" s="202">
        <f t="shared" si="40"/>
        <v>0</v>
      </c>
      <c r="Q202" s="223">
        <v>0</v>
      </c>
      <c r="R202" s="202">
        <f t="shared" si="41"/>
        <v>0</v>
      </c>
    </row>
    <row r="203" spans="1:18" ht="12.75">
      <c r="A203" s="16"/>
      <c r="B203" s="16"/>
      <c r="C203" s="16"/>
      <c r="D203" s="290"/>
      <c r="E203" s="290"/>
      <c r="F203" s="113">
        <f t="shared" si="42"/>
        <v>0</v>
      </c>
      <c r="G203" s="295"/>
      <c r="H203" s="110">
        <f t="shared" si="36"/>
        <v>0</v>
      </c>
      <c r="I203" s="295"/>
      <c r="J203" s="202">
        <f t="shared" si="37"/>
        <v>0</v>
      </c>
      <c r="K203" s="218"/>
      <c r="L203" s="202">
        <f t="shared" si="38"/>
        <v>0</v>
      </c>
      <c r="M203" s="218"/>
      <c r="N203" s="202">
        <f t="shared" si="39"/>
        <v>0</v>
      </c>
      <c r="O203" s="218"/>
      <c r="P203" s="202">
        <f t="shared" si="40"/>
        <v>0</v>
      </c>
      <c r="Q203" s="218"/>
      <c r="R203" s="202">
        <f t="shared" si="41"/>
        <v>0</v>
      </c>
    </row>
    <row r="204" spans="1:18" ht="12.75">
      <c r="A204" s="16"/>
      <c r="B204" s="13">
        <v>630</v>
      </c>
      <c r="C204" s="13" t="s">
        <v>75</v>
      </c>
      <c r="D204" s="112">
        <f>SUM(D208)</f>
        <v>300</v>
      </c>
      <c r="E204" s="112"/>
      <c r="F204" s="112">
        <f t="shared" si="42"/>
        <v>300</v>
      </c>
      <c r="G204" s="309">
        <f>SUM(G205:G207)</f>
        <v>0</v>
      </c>
      <c r="H204" s="110">
        <f t="shared" si="36"/>
        <v>300</v>
      </c>
      <c r="I204" s="309">
        <f>I208</f>
        <v>0</v>
      </c>
      <c r="J204" s="203">
        <f t="shared" si="37"/>
        <v>300</v>
      </c>
      <c r="K204" s="14">
        <f>SUM(K205:K208)</f>
        <v>2500</v>
      </c>
      <c r="L204" s="202">
        <f t="shared" si="38"/>
        <v>2800</v>
      </c>
      <c r="M204" s="14">
        <f>SUM(M205:M208)</f>
        <v>0</v>
      </c>
      <c r="N204" s="202">
        <f t="shared" si="39"/>
        <v>2800</v>
      </c>
      <c r="O204" s="14">
        <f>SUM(O205:O208)</f>
        <v>0</v>
      </c>
      <c r="P204" s="202">
        <f t="shared" si="40"/>
        <v>2800</v>
      </c>
      <c r="Q204" s="14">
        <f>SUM(Q205:Q208)</f>
        <v>0</v>
      </c>
      <c r="R204" s="202">
        <f t="shared" si="41"/>
        <v>2800</v>
      </c>
    </row>
    <row r="205" spans="1:18" ht="12.75" outlineLevel="1">
      <c r="A205" s="16"/>
      <c r="B205" s="16">
        <v>630</v>
      </c>
      <c r="C205" s="16" t="s">
        <v>510</v>
      </c>
      <c r="D205" s="292"/>
      <c r="E205" s="292"/>
      <c r="F205" s="113">
        <f t="shared" si="42"/>
        <v>0</v>
      </c>
      <c r="G205" s="308">
        <v>0</v>
      </c>
      <c r="H205" s="110">
        <f t="shared" si="36"/>
        <v>0</v>
      </c>
      <c r="I205" s="308"/>
      <c r="J205" s="202">
        <f t="shared" si="37"/>
        <v>0</v>
      </c>
      <c r="K205" s="15">
        <v>2500</v>
      </c>
      <c r="L205" s="202">
        <f t="shared" si="38"/>
        <v>2500</v>
      </c>
      <c r="M205" s="15"/>
      <c r="N205" s="202">
        <f t="shared" si="39"/>
        <v>2500</v>
      </c>
      <c r="O205" s="15"/>
      <c r="P205" s="202">
        <f t="shared" si="40"/>
        <v>2500</v>
      </c>
      <c r="Q205" s="15"/>
      <c r="R205" s="202">
        <f t="shared" si="41"/>
        <v>2500</v>
      </c>
    </row>
    <row r="206" spans="1:18" ht="12.75" outlineLevel="1">
      <c r="A206" s="16"/>
      <c r="B206" s="16">
        <v>633002</v>
      </c>
      <c r="C206" s="16" t="s">
        <v>151</v>
      </c>
      <c r="D206" s="292"/>
      <c r="E206" s="292"/>
      <c r="F206" s="113">
        <f t="shared" si="42"/>
        <v>0</v>
      </c>
      <c r="G206" s="308">
        <v>0</v>
      </c>
      <c r="H206" s="110">
        <f t="shared" si="36"/>
        <v>0</v>
      </c>
      <c r="I206" s="308"/>
      <c r="J206" s="202">
        <f t="shared" si="37"/>
        <v>0</v>
      </c>
      <c r="K206" s="210"/>
      <c r="L206" s="202">
        <f t="shared" si="38"/>
        <v>0</v>
      </c>
      <c r="M206" s="210"/>
      <c r="N206" s="202">
        <f t="shared" si="39"/>
        <v>0</v>
      </c>
      <c r="O206" s="210"/>
      <c r="P206" s="202">
        <f t="shared" si="40"/>
        <v>0</v>
      </c>
      <c r="Q206" s="210"/>
      <c r="R206" s="202">
        <f t="shared" si="41"/>
        <v>0</v>
      </c>
    </row>
    <row r="207" spans="1:18" ht="12.75" outlineLevel="1">
      <c r="A207" s="16"/>
      <c r="B207" s="16">
        <v>633006</v>
      </c>
      <c r="C207" s="16" t="s">
        <v>87</v>
      </c>
      <c r="D207" s="292"/>
      <c r="E207" s="292"/>
      <c r="F207" s="113">
        <f t="shared" si="42"/>
        <v>0</v>
      </c>
      <c r="G207" s="308">
        <v>0</v>
      </c>
      <c r="H207" s="110">
        <f t="shared" si="36"/>
        <v>0</v>
      </c>
      <c r="I207" s="308"/>
      <c r="J207" s="202">
        <f t="shared" si="37"/>
        <v>0</v>
      </c>
      <c r="K207" s="210"/>
      <c r="L207" s="202">
        <f t="shared" si="38"/>
        <v>0</v>
      </c>
      <c r="M207" s="210"/>
      <c r="N207" s="202">
        <f t="shared" si="39"/>
        <v>0</v>
      </c>
      <c r="O207" s="210"/>
      <c r="P207" s="202">
        <f t="shared" si="40"/>
        <v>0</v>
      </c>
      <c r="Q207" s="210"/>
      <c r="R207" s="202">
        <f t="shared" si="41"/>
        <v>0</v>
      </c>
    </row>
    <row r="208" spans="1:18" ht="12.75">
      <c r="A208" s="16"/>
      <c r="B208" s="41">
        <v>635</v>
      </c>
      <c r="C208" s="41" t="s">
        <v>152</v>
      </c>
      <c r="D208" s="112">
        <v>300</v>
      </c>
      <c r="E208" s="112"/>
      <c r="F208" s="112">
        <f t="shared" si="42"/>
        <v>300</v>
      </c>
      <c r="G208" s="309">
        <v>0</v>
      </c>
      <c r="H208" s="110">
        <f t="shared" si="36"/>
        <v>300</v>
      </c>
      <c r="I208" s="309">
        <v>0</v>
      </c>
      <c r="J208" s="203">
        <f t="shared" si="37"/>
        <v>300</v>
      </c>
      <c r="K208" s="219">
        <v>0</v>
      </c>
      <c r="L208" s="202">
        <f t="shared" si="38"/>
        <v>300</v>
      </c>
      <c r="M208" s="219">
        <v>0</v>
      </c>
      <c r="N208" s="202">
        <f t="shared" si="39"/>
        <v>300</v>
      </c>
      <c r="O208" s="219">
        <v>0</v>
      </c>
      <c r="P208" s="202">
        <f t="shared" si="40"/>
        <v>300</v>
      </c>
      <c r="Q208" s="219">
        <v>0</v>
      </c>
      <c r="R208" s="202">
        <f t="shared" si="41"/>
        <v>300</v>
      </c>
    </row>
    <row r="209" spans="1:3" ht="12.75">
      <c r="A209" s="50"/>
      <c r="B209" s="50"/>
      <c r="C209" s="50"/>
    </row>
    <row r="210" spans="1:18" ht="12.75">
      <c r="A210" s="5"/>
      <c r="B210" s="35" t="s">
        <v>58</v>
      </c>
      <c r="C210" s="36"/>
      <c r="D210" s="77" t="s">
        <v>463</v>
      </c>
      <c r="E210" s="368" t="s">
        <v>465</v>
      </c>
      <c r="F210" s="82" t="s">
        <v>467</v>
      </c>
      <c r="G210" s="200" t="s">
        <v>487</v>
      </c>
      <c r="H210" s="200" t="s">
        <v>486</v>
      </c>
      <c r="I210" s="200" t="s">
        <v>506</v>
      </c>
      <c r="J210" s="82" t="s">
        <v>467</v>
      </c>
      <c r="K210" s="200" t="s">
        <v>509</v>
      </c>
      <c r="L210" s="229" t="s">
        <v>486</v>
      </c>
      <c r="M210" s="200" t="s">
        <v>519</v>
      </c>
      <c r="N210" s="229" t="s">
        <v>486</v>
      </c>
      <c r="O210" s="200" t="s">
        <v>520</v>
      </c>
      <c r="P210" s="229" t="s">
        <v>486</v>
      </c>
      <c r="Q210" s="200" t="s">
        <v>524</v>
      </c>
      <c r="R210" s="229" t="s">
        <v>486</v>
      </c>
    </row>
    <row r="211" spans="1:18" ht="12.75">
      <c r="A211" s="8"/>
      <c r="B211" s="38"/>
      <c r="C211" s="39"/>
      <c r="D211" s="78">
        <v>2017</v>
      </c>
      <c r="E211" s="369"/>
      <c r="F211" s="102" t="s">
        <v>466</v>
      </c>
      <c r="G211" s="201" t="s">
        <v>488</v>
      </c>
      <c r="H211" s="201" t="s">
        <v>466</v>
      </c>
      <c r="I211" s="201" t="s">
        <v>505</v>
      </c>
      <c r="J211" s="102" t="s">
        <v>466</v>
      </c>
      <c r="K211" s="102" t="s">
        <v>505</v>
      </c>
      <c r="L211" s="230" t="s">
        <v>466</v>
      </c>
      <c r="M211" s="102" t="s">
        <v>505</v>
      </c>
      <c r="N211" s="230" t="s">
        <v>466</v>
      </c>
      <c r="O211" s="102" t="s">
        <v>505</v>
      </c>
      <c r="P211" s="230" t="s">
        <v>466</v>
      </c>
      <c r="Q211" s="102" t="s">
        <v>505</v>
      </c>
      <c r="R211" s="230" t="s">
        <v>466</v>
      </c>
    </row>
    <row r="212" spans="1:18" ht="12.75">
      <c r="A212" s="54"/>
      <c r="B212" s="10" t="s">
        <v>153</v>
      </c>
      <c r="C212" s="25" t="s">
        <v>154</v>
      </c>
      <c r="D212" s="160">
        <f>D213+D218+D222+D225+D226+D228</f>
        <v>22470</v>
      </c>
      <c r="E212" s="160">
        <f>E213+E218+E222+E225+E226+E228</f>
        <v>0</v>
      </c>
      <c r="F212" s="160">
        <f>F213+F218+F222+F225+F226+F228</f>
        <v>22470</v>
      </c>
      <c r="G212" s="117">
        <f>G213+G218+G222+G225+G226+G228</f>
        <v>0</v>
      </c>
      <c r="H212" s="117">
        <f>F212+G212</f>
        <v>22470</v>
      </c>
      <c r="I212" s="117">
        <f>I213+I218+I222+I225+I226+I228</f>
        <v>0</v>
      </c>
      <c r="J212" s="207">
        <f>F212+G212</f>
        <v>22470</v>
      </c>
      <c r="K212" s="117">
        <f>K213+K218+K222+K225+K226+K228</f>
        <v>0</v>
      </c>
      <c r="L212" s="207">
        <f>I212+J212</f>
        <v>22470</v>
      </c>
      <c r="M212" s="117">
        <f>M213+M218+M222+M225+M226+M228</f>
        <v>0</v>
      </c>
      <c r="N212" s="207">
        <f>K212+L212</f>
        <v>22470</v>
      </c>
      <c r="O212" s="117">
        <f>O213+O218+O222+O225+O226+O228</f>
        <v>0</v>
      </c>
      <c r="P212" s="207">
        <f>M212+N212</f>
        <v>22470</v>
      </c>
      <c r="Q212" s="117">
        <f>Q213+Q218+Q222+Q225+Q226+Q228</f>
        <v>0</v>
      </c>
      <c r="R212" s="207">
        <f>O212+P212</f>
        <v>22470</v>
      </c>
    </row>
    <row r="213" spans="1:18" ht="12.75">
      <c r="A213" s="16">
        <v>41</v>
      </c>
      <c r="B213" s="40">
        <v>632</v>
      </c>
      <c r="C213" s="13" t="s">
        <v>155</v>
      </c>
      <c r="D213" s="147">
        <f>SUM(D214:D217)</f>
        <v>9060</v>
      </c>
      <c r="E213" s="147">
        <f>SUM(E214:E217)</f>
        <v>0</v>
      </c>
      <c r="F213" s="147">
        <f>SUM(F214:F217)</f>
        <v>9060</v>
      </c>
      <c r="G213" s="309">
        <f>SUM(G214:G217)</f>
        <v>0</v>
      </c>
      <c r="H213" s="110">
        <f>F213+G213</f>
        <v>9060</v>
      </c>
      <c r="I213" s="309">
        <f>SUM(I214:I217)</f>
        <v>0</v>
      </c>
      <c r="J213" s="203">
        <f aca="true" t="shared" si="43" ref="J213:J232">F213+G213</f>
        <v>9060</v>
      </c>
      <c r="K213" s="204">
        <f>SUM(K214:K217)</f>
        <v>0</v>
      </c>
      <c r="L213" s="203">
        <f aca="true" t="shared" si="44" ref="L213:L232">I213+J213</f>
        <v>9060</v>
      </c>
      <c r="M213" s="204">
        <f>SUM(M214:M217)</f>
        <v>0</v>
      </c>
      <c r="N213" s="203">
        <f aca="true" t="shared" si="45" ref="N213:N232">K213+L213</f>
        <v>9060</v>
      </c>
      <c r="O213" s="204">
        <f>SUM(O214:O217)</f>
        <v>0</v>
      </c>
      <c r="P213" s="203">
        <f aca="true" t="shared" si="46" ref="P213:P232">M213+N213</f>
        <v>9060</v>
      </c>
      <c r="Q213" s="204">
        <f>SUM(Q214:Q217)</f>
        <v>0</v>
      </c>
      <c r="R213" s="203">
        <f aca="true" t="shared" si="47" ref="R213:R232">O213+P213</f>
        <v>9060</v>
      </c>
    </row>
    <row r="214" spans="1:18" ht="12.75" outlineLevel="1">
      <c r="A214" s="16">
        <v>41</v>
      </c>
      <c r="B214" s="43">
        <v>632001</v>
      </c>
      <c r="C214" s="16" t="s">
        <v>156</v>
      </c>
      <c r="D214" s="161">
        <v>3000</v>
      </c>
      <c r="E214" s="178"/>
      <c r="F214" s="113">
        <f>D214+E214</f>
        <v>3000</v>
      </c>
      <c r="G214" s="308">
        <v>0</v>
      </c>
      <c r="H214" s="109">
        <f aca="true" t="shared" si="48" ref="H214:H232">F214+G214</f>
        <v>3000</v>
      </c>
      <c r="I214" s="308">
        <v>0</v>
      </c>
      <c r="J214" s="202">
        <f t="shared" si="43"/>
        <v>3000</v>
      </c>
      <c r="K214" s="216">
        <v>0</v>
      </c>
      <c r="L214" s="202">
        <f t="shared" si="44"/>
        <v>3000</v>
      </c>
      <c r="M214" s="216">
        <v>0</v>
      </c>
      <c r="N214" s="202">
        <f t="shared" si="45"/>
        <v>3000</v>
      </c>
      <c r="O214" s="216">
        <v>0</v>
      </c>
      <c r="P214" s="202">
        <f t="shared" si="46"/>
        <v>3000</v>
      </c>
      <c r="Q214" s="216">
        <v>0</v>
      </c>
      <c r="R214" s="202">
        <f t="shared" si="47"/>
        <v>3000</v>
      </c>
    </row>
    <row r="215" spans="1:18" ht="12.75" outlineLevel="1">
      <c r="A215" s="16">
        <v>41</v>
      </c>
      <c r="B215" s="43">
        <v>632001</v>
      </c>
      <c r="C215" s="16" t="s">
        <v>157</v>
      </c>
      <c r="D215" s="161">
        <v>5000</v>
      </c>
      <c r="E215" s="178"/>
      <c r="F215" s="113">
        <f>D215+E215</f>
        <v>5000</v>
      </c>
      <c r="G215" s="308">
        <v>0</v>
      </c>
      <c r="H215" s="109">
        <f t="shared" si="48"/>
        <v>5000</v>
      </c>
      <c r="I215" s="308">
        <v>0</v>
      </c>
      <c r="J215" s="202">
        <f t="shared" si="43"/>
        <v>5000</v>
      </c>
      <c r="K215" s="216">
        <v>0</v>
      </c>
      <c r="L215" s="202">
        <f t="shared" si="44"/>
        <v>5000</v>
      </c>
      <c r="M215" s="216">
        <v>0</v>
      </c>
      <c r="N215" s="202">
        <f t="shared" si="45"/>
        <v>5000</v>
      </c>
      <c r="O215" s="216">
        <v>0</v>
      </c>
      <c r="P215" s="202">
        <f t="shared" si="46"/>
        <v>5000</v>
      </c>
      <c r="Q215" s="216">
        <v>0</v>
      </c>
      <c r="R215" s="202">
        <f t="shared" si="47"/>
        <v>5000</v>
      </c>
    </row>
    <row r="216" spans="1:18" ht="12.75" outlineLevel="1">
      <c r="A216" s="16">
        <v>41</v>
      </c>
      <c r="B216" s="43">
        <v>632002</v>
      </c>
      <c r="C216" s="16" t="s">
        <v>82</v>
      </c>
      <c r="D216" s="161">
        <v>860</v>
      </c>
      <c r="E216" s="178"/>
      <c r="F216" s="113">
        <f>D216+E216</f>
        <v>860</v>
      </c>
      <c r="G216" s="308">
        <v>0</v>
      </c>
      <c r="H216" s="109">
        <f t="shared" si="48"/>
        <v>860</v>
      </c>
      <c r="I216" s="308">
        <v>0</v>
      </c>
      <c r="J216" s="202">
        <f t="shared" si="43"/>
        <v>860</v>
      </c>
      <c r="K216" s="216">
        <v>0</v>
      </c>
      <c r="L216" s="202">
        <f t="shared" si="44"/>
        <v>860</v>
      </c>
      <c r="M216" s="216">
        <v>0</v>
      </c>
      <c r="N216" s="202">
        <f t="shared" si="45"/>
        <v>860</v>
      </c>
      <c r="O216" s="216">
        <v>0</v>
      </c>
      <c r="P216" s="202">
        <f t="shared" si="46"/>
        <v>860</v>
      </c>
      <c r="Q216" s="216">
        <v>0</v>
      </c>
      <c r="R216" s="202">
        <f t="shared" si="47"/>
        <v>860</v>
      </c>
    </row>
    <row r="217" spans="1:18" ht="12.75" outlineLevel="1">
      <c r="A217" s="16">
        <v>41</v>
      </c>
      <c r="B217" s="43">
        <v>632003</v>
      </c>
      <c r="C217" s="16" t="s">
        <v>158</v>
      </c>
      <c r="D217" s="161">
        <v>200</v>
      </c>
      <c r="E217" s="178"/>
      <c r="F217" s="113">
        <f>D217+E217</f>
        <v>200</v>
      </c>
      <c r="G217" s="308">
        <v>0</v>
      </c>
      <c r="H217" s="109">
        <f t="shared" si="48"/>
        <v>200</v>
      </c>
      <c r="I217" s="308">
        <v>0</v>
      </c>
      <c r="J217" s="202">
        <f t="shared" si="43"/>
        <v>200</v>
      </c>
      <c r="K217" s="216">
        <v>0</v>
      </c>
      <c r="L217" s="202">
        <f t="shared" si="44"/>
        <v>200</v>
      </c>
      <c r="M217" s="216">
        <v>0</v>
      </c>
      <c r="N217" s="202">
        <f t="shared" si="45"/>
        <v>200</v>
      </c>
      <c r="O217" s="216">
        <v>0</v>
      </c>
      <c r="P217" s="202">
        <f t="shared" si="46"/>
        <v>200</v>
      </c>
      <c r="Q217" s="216">
        <v>0</v>
      </c>
      <c r="R217" s="202">
        <f t="shared" si="47"/>
        <v>200</v>
      </c>
    </row>
    <row r="218" spans="1:18" ht="12.75">
      <c r="A218" s="16">
        <v>41</v>
      </c>
      <c r="B218" s="40">
        <v>633</v>
      </c>
      <c r="C218" s="13" t="s">
        <v>84</v>
      </c>
      <c r="D218" s="147">
        <f>SUM(D219:D221)</f>
        <v>5650</v>
      </c>
      <c r="E218" s="147">
        <f>SUM(E219:E221)</f>
        <v>0</v>
      </c>
      <c r="F218" s="147">
        <f>SUM(F219:F221)</f>
        <v>5650</v>
      </c>
      <c r="G218" s="308">
        <f>SUM(G219:G221)</f>
        <v>0</v>
      </c>
      <c r="H218" s="110">
        <f t="shared" si="48"/>
        <v>5650</v>
      </c>
      <c r="I218" s="309">
        <f>SUM(I219:I221)</f>
        <v>0</v>
      </c>
      <c r="J218" s="203">
        <f t="shared" si="43"/>
        <v>5650</v>
      </c>
      <c r="K218" s="204">
        <f>SUM(K219:K221)</f>
        <v>0</v>
      </c>
      <c r="L218" s="203">
        <f t="shared" si="44"/>
        <v>5650</v>
      </c>
      <c r="M218" s="204">
        <f>SUM(M219:M221)</f>
        <v>0</v>
      </c>
      <c r="N218" s="203">
        <f t="shared" si="45"/>
        <v>5650</v>
      </c>
      <c r="O218" s="204">
        <f>SUM(O219:O221)</f>
        <v>0</v>
      </c>
      <c r="P218" s="203">
        <f t="shared" si="46"/>
        <v>5650</v>
      </c>
      <c r="Q218" s="204">
        <f>SUM(Q219:Q221)</f>
        <v>0</v>
      </c>
      <c r="R218" s="203">
        <f t="shared" si="47"/>
        <v>5650</v>
      </c>
    </row>
    <row r="219" spans="1:18" ht="12.75">
      <c r="A219" s="16">
        <v>41</v>
      </c>
      <c r="B219" s="43">
        <v>633004</v>
      </c>
      <c r="C219" s="16" t="s">
        <v>159</v>
      </c>
      <c r="D219" s="161">
        <v>350</v>
      </c>
      <c r="E219" s="178"/>
      <c r="F219" s="113">
        <f>D219+E219</f>
        <v>350</v>
      </c>
      <c r="G219" s="308">
        <v>0</v>
      </c>
      <c r="H219" s="109">
        <f t="shared" si="48"/>
        <v>350</v>
      </c>
      <c r="I219" s="308">
        <v>0</v>
      </c>
      <c r="J219" s="202">
        <f t="shared" si="43"/>
        <v>350</v>
      </c>
      <c r="K219" s="216">
        <v>0</v>
      </c>
      <c r="L219" s="202">
        <f t="shared" si="44"/>
        <v>350</v>
      </c>
      <c r="M219" s="216">
        <v>0</v>
      </c>
      <c r="N219" s="202">
        <f t="shared" si="45"/>
        <v>350</v>
      </c>
      <c r="O219" s="216">
        <v>0</v>
      </c>
      <c r="P219" s="202">
        <f t="shared" si="46"/>
        <v>350</v>
      </c>
      <c r="Q219" s="216">
        <v>0</v>
      </c>
      <c r="R219" s="202">
        <f t="shared" si="47"/>
        <v>350</v>
      </c>
    </row>
    <row r="220" spans="1:18" ht="12.75">
      <c r="A220" s="16">
        <v>41</v>
      </c>
      <c r="B220" s="43">
        <v>633005</v>
      </c>
      <c r="C220" s="16" t="s">
        <v>160</v>
      </c>
      <c r="D220" s="161">
        <v>3600</v>
      </c>
      <c r="E220" s="178"/>
      <c r="F220" s="113">
        <f>D220+E220</f>
        <v>3600</v>
      </c>
      <c r="G220" s="308">
        <v>0</v>
      </c>
      <c r="H220" s="109">
        <f t="shared" si="48"/>
        <v>3600</v>
      </c>
      <c r="I220" s="308">
        <v>0</v>
      </c>
      <c r="J220" s="202">
        <f t="shared" si="43"/>
        <v>3600</v>
      </c>
      <c r="K220" s="216">
        <v>0</v>
      </c>
      <c r="L220" s="202">
        <f t="shared" si="44"/>
        <v>3600</v>
      </c>
      <c r="M220" s="216">
        <v>0</v>
      </c>
      <c r="N220" s="202">
        <f t="shared" si="45"/>
        <v>3600</v>
      </c>
      <c r="O220" s="216">
        <v>0</v>
      </c>
      <c r="P220" s="202">
        <f t="shared" si="46"/>
        <v>3600</v>
      </c>
      <c r="Q220" s="216">
        <v>0</v>
      </c>
      <c r="R220" s="202">
        <f t="shared" si="47"/>
        <v>3600</v>
      </c>
    </row>
    <row r="221" spans="1:18" ht="12.75">
      <c r="A221" s="16">
        <v>41</v>
      </c>
      <c r="B221" s="43">
        <v>633010</v>
      </c>
      <c r="C221" s="16" t="s">
        <v>161</v>
      </c>
      <c r="D221" s="161">
        <v>1700</v>
      </c>
      <c r="E221" s="178"/>
      <c r="F221" s="113">
        <f>D221+E221</f>
        <v>1700</v>
      </c>
      <c r="G221" s="308">
        <v>0</v>
      </c>
      <c r="H221" s="109">
        <f t="shared" si="48"/>
        <v>1700</v>
      </c>
      <c r="I221" s="308">
        <v>0</v>
      </c>
      <c r="J221" s="202">
        <f t="shared" si="43"/>
        <v>1700</v>
      </c>
      <c r="K221" s="216">
        <v>0</v>
      </c>
      <c r="L221" s="202">
        <f t="shared" si="44"/>
        <v>1700</v>
      </c>
      <c r="M221" s="216">
        <v>0</v>
      </c>
      <c r="N221" s="202">
        <f t="shared" si="45"/>
        <v>1700</v>
      </c>
      <c r="O221" s="216">
        <v>0</v>
      </c>
      <c r="P221" s="202">
        <f t="shared" si="46"/>
        <v>1700</v>
      </c>
      <c r="Q221" s="216">
        <v>0</v>
      </c>
      <c r="R221" s="202">
        <f t="shared" si="47"/>
        <v>1700</v>
      </c>
    </row>
    <row r="222" spans="1:18" ht="12.75">
      <c r="A222" s="16">
        <v>41</v>
      </c>
      <c r="B222" s="40">
        <v>634</v>
      </c>
      <c r="C222" s="13" t="s">
        <v>91</v>
      </c>
      <c r="D222" s="147">
        <f>SUM(D223:D224)</f>
        <v>2200</v>
      </c>
      <c r="E222" s="147">
        <f>SUM(E223:E224)</f>
        <v>0</v>
      </c>
      <c r="F222" s="147">
        <f>SUM(F223:F224)</f>
        <v>2200</v>
      </c>
      <c r="G222" s="308">
        <f>SUM(G223:G224)</f>
        <v>0</v>
      </c>
      <c r="H222" s="110">
        <f t="shared" si="48"/>
        <v>2200</v>
      </c>
      <c r="I222" s="309">
        <f>SUM(I223:I224)</f>
        <v>0</v>
      </c>
      <c r="J222" s="203">
        <f t="shared" si="43"/>
        <v>2200</v>
      </c>
      <c r="K222" s="204">
        <f>SUM(K223:K224)</f>
        <v>0</v>
      </c>
      <c r="L222" s="203">
        <f t="shared" si="44"/>
        <v>2200</v>
      </c>
      <c r="M222" s="204">
        <f>SUM(M223:M224)</f>
        <v>0</v>
      </c>
      <c r="N222" s="203">
        <f t="shared" si="45"/>
        <v>2200</v>
      </c>
      <c r="O222" s="204">
        <f>SUM(O223:O224)</f>
        <v>0</v>
      </c>
      <c r="P222" s="203">
        <f t="shared" si="46"/>
        <v>2200</v>
      </c>
      <c r="Q222" s="204">
        <f>SUM(Q223:Q224)</f>
        <v>0</v>
      </c>
      <c r="R222" s="203">
        <f t="shared" si="47"/>
        <v>2200</v>
      </c>
    </row>
    <row r="223" spans="1:18" ht="12.75" outlineLevel="1">
      <c r="A223" s="16">
        <v>41</v>
      </c>
      <c r="B223" s="43">
        <v>634001</v>
      </c>
      <c r="C223" s="16" t="s">
        <v>162</v>
      </c>
      <c r="D223" s="161">
        <v>1500</v>
      </c>
      <c r="E223" s="178"/>
      <c r="F223" s="113">
        <f>D223+E223</f>
        <v>1500</v>
      </c>
      <c r="G223" s="308">
        <v>0</v>
      </c>
      <c r="H223" s="109">
        <f t="shared" si="48"/>
        <v>1500</v>
      </c>
      <c r="I223" s="308">
        <v>0</v>
      </c>
      <c r="J223" s="202">
        <f t="shared" si="43"/>
        <v>1500</v>
      </c>
      <c r="K223" s="216">
        <v>0</v>
      </c>
      <c r="L223" s="202">
        <f t="shared" si="44"/>
        <v>1500</v>
      </c>
      <c r="M223" s="216">
        <v>0</v>
      </c>
      <c r="N223" s="202">
        <f t="shared" si="45"/>
        <v>1500</v>
      </c>
      <c r="O223" s="216">
        <v>0</v>
      </c>
      <c r="P223" s="202">
        <f t="shared" si="46"/>
        <v>1500</v>
      </c>
      <c r="Q223" s="216">
        <v>0</v>
      </c>
      <c r="R223" s="202">
        <f t="shared" si="47"/>
        <v>1500</v>
      </c>
    </row>
    <row r="224" spans="1:18" ht="12.75" outlineLevel="1">
      <c r="A224" s="16">
        <v>41</v>
      </c>
      <c r="B224" s="43">
        <v>634002</v>
      </c>
      <c r="C224" s="16" t="s">
        <v>163</v>
      </c>
      <c r="D224" s="161">
        <v>700</v>
      </c>
      <c r="E224" s="178"/>
      <c r="F224" s="113">
        <f>D224+E224</f>
        <v>700</v>
      </c>
      <c r="G224" s="308">
        <v>0</v>
      </c>
      <c r="H224" s="109">
        <f t="shared" si="48"/>
        <v>700</v>
      </c>
      <c r="I224" s="308">
        <v>0</v>
      </c>
      <c r="J224" s="202">
        <f t="shared" si="43"/>
        <v>700</v>
      </c>
      <c r="K224" s="216">
        <v>0</v>
      </c>
      <c r="L224" s="202">
        <f t="shared" si="44"/>
        <v>700</v>
      </c>
      <c r="M224" s="216">
        <v>0</v>
      </c>
      <c r="N224" s="202">
        <f t="shared" si="45"/>
        <v>700</v>
      </c>
      <c r="O224" s="216">
        <v>0</v>
      </c>
      <c r="P224" s="202">
        <f t="shared" si="46"/>
        <v>700</v>
      </c>
      <c r="Q224" s="216">
        <v>0</v>
      </c>
      <c r="R224" s="202">
        <f t="shared" si="47"/>
        <v>700</v>
      </c>
    </row>
    <row r="225" spans="1:18" ht="12.75">
      <c r="A225" s="16">
        <v>41</v>
      </c>
      <c r="B225" s="40">
        <v>634003</v>
      </c>
      <c r="C225" s="13" t="s">
        <v>164</v>
      </c>
      <c r="D225" s="147">
        <v>450</v>
      </c>
      <c r="E225" s="177"/>
      <c r="F225" s="110">
        <f>D225+E225</f>
        <v>450</v>
      </c>
      <c r="G225" s="308">
        <v>0</v>
      </c>
      <c r="H225" s="110">
        <f t="shared" si="48"/>
        <v>450</v>
      </c>
      <c r="I225" s="309">
        <v>0</v>
      </c>
      <c r="J225" s="203">
        <f t="shared" si="43"/>
        <v>450</v>
      </c>
      <c r="K225" s="204">
        <v>0</v>
      </c>
      <c r="L225" s="203">
        <f t="shared" si="44"/>
        <v>450</v>
      </c>
      <c r="M225" s="204">
        <v>0</v>
      </c>
      <c r="N225" s="203">
        <f t="shared" si="45"/>
        <v>450</v>
      </c>
      <c r="O225" s="204">
        <v>0</v>
      </c>
      <c r="P225" s="203">
        <f t="shared" si="46"/>
        <v>450</v>
      </c>
      <c r="Q225" s="204">
        <v>0</v>
      </c>
      <c r="R225" s="203">
        <f t="shared" si="47"/>
        <v>450</v>
      </c>
    </row>
    <row r="226" spans="1:18" ht="12.75">
      <c r="A226" s="16">
        <v>41</v>
      </c>
      <c r="B226" s="40">
        <v>635</v>
      </c>
      <c r="C226" s="13" t="s">
        <v>126</v>
      </c>
      <c r="D226" s="147">
        <f>SUM(D227)</f>
        <v>3000</v>
      </c>
      <c r="E226" s="147">
        <f>SUM(E227)</f>
        <v>0</v>
      </c>
      <c r="F226" s="147">
        <f>SUM(F227)</f>
        <v>3000</v>
      </c>
      <c r="G226" s="308">
        <f>SUM(G227)</f>
        <v>0</v>
      </c>
      <c r="H226" s="110">
        <f t="shared" si="48"/>
        <v>3000</v>
      </c>
      <c r="I226" s="309">
        <f>SUM(I227)</f>
        <v>0</v>
      </c>
      <c r="J226" s="203">
        <f t="shared" si="43"/>
        <v>3000</v>
      </c>
      <c r="K226" s="204">
        <f>SUM(K227)</f>
        <v>0</v>
      </c>
      <c r="L226" s="203">
        <f t="shared" si="44"/>
        <v>3000</v>
      </c>
      <c r="M226" s="204">
        <f>SUM(M227)</f>
        <v>0</v>
      </c>
      <c r="N226" s="203">
        <f t="shared" si="45"/>
        <v>3000</v>
      </c>
      <c r="O226" s="204">
        <f>SUM(O227)</f>
        <v>0</v>
      </c>
      <c r="P226" s="203">
        <f t="shared" si="46"/>
        <v>3000</v>
      </c>
      <c r="Q226" s="204">
        <f>SUM(Q227)</f>
        <v>0</v>
      </c>
      <c r="R226" s="203">
        <f t="shared" si="47"/>
        <v>3000</v>
      </c>
    </row>
    <row r="227" spans="1:18" ht="12.75">
      <c r="A227" s="16">
        <v>41</v>
      </c>
      <c r="B227" s="43">
        <v>635006</v>
      </c>
      <c r="C227" s="16" t="s">
        <v>165</v>
      </c>
      <c r="D227" s="161">
        <v>3000</v>
      </c>
      <c r="E227" s="178"/>
      <c r="F227" s="113">
        <f>D227+E227</f>
        <v>3000</v>
      </c>
      <c r="G227" s="308">
        <v>0</v>
      </c>
      <c r="H227" s="109">
        <f t="shared" si="48"/>
        <v>3000</v>
      </c>
      <c r="I227" s="308">
        <v>0</v>
      </c>
      <c r="J227" s="202">
        <f t="shared" si="43"/>
        <v>3000</v>
      </c>
      <c r="K227" s="216">
        <v>0</v>
      </c>
      <c r="L227" s="202">
        <f t="shared" si="44"/>
        <v>3000</v>
      </c>
      <c r="M227" s="216">
        <v>0</v>
      </c>
      <c r="N227" s="202">
        <f t="shared" si="45"/>
        <v>3000</v>
      </c>
      <c r="O227" s="216">
        <v>0</v>
      </c>
      <c r="P227" s="202">
        <f t="shared" si="46"/>
        <v>3000</v>
      </c>
      <c r="Q227" s="216">
        <v>0</v>
      </c>
      <c r="R227" s="202">
        <f t="shared" si="47"/>
        <v>3000</v>
      </c>
    </row>
    <row r="228" spans="1:18" ht="12.75">
      <c r="A228" s="16">
        <v>41</v>
      </c>
      <c r="B228" s="40">
        <v>637</v>
      </c>
      <c r="C228" s="13" t="s">
        <v>104</v>
      </c>
      <c r="D228" s="147">
        <f>SUM(D229:D232)</f>
        <v>2110</v>
      </c>
      <c r="E228" s="147">
        <f>SUM(E229:E232)</f>
        <v>0</v>
      </c>
      <c r="F228" s="147">
        <f>SUM(F229:F232)</f>
        <v>2110</v>
      </c>
      <c r="G228" s="308">
        <f>SUM(G229:G232)</f>
        <v>0</v>
      </c>
      <c r="H228" s="110">
        <f t="shared" si="48"/>
        <v>2110</v>
      </c>
      <c r="I228" s="309">
        <f>SUM(I229:I232)</f>
        <v>0</v>
      </c>
      <c r="J228" s="203">
        <f t="shared" si="43"/>
        <v>2110</v>
      </c>
      <c r="K228" s="204">
        <f>SUM(K229:K232)</f>
        <v>0</v>
      </c>
      <c r="L228" s="203">
        <f t="shared" si="44"/>
        <v>2110</v>
      </c>
      <c r="M228" s="204">
        <f>SUM(M229:M232)</f>
        <v>0</v>
      </c>
      <c r="N228" s="203">
        <f t="shared" si="45"/>
        <v>2110</v>
      </c>
      <c r="O228" s="204">
        <f>SUM(O229:O232)</f>
        <v>0</v>
      </c>
      <c r="P228" s="203">
        <f t="shared" si="46"/>
        <v>2110</v>
      </c>
      <c r="Q228" s="204">
        <f>SUM(Q229:Q232)</f>
        <v>0</v>
      </c>
      <c r="R228" s="203">
        <f t="shared" si="47"/>
        <v>2110</v>
      </c>
    </row>
    <row r="229" spans="1:18" ht="12.75">
      <c r="A229" s="16">
        <v>41</v>
      </c>
      <c r="B229" s="43">
        <v>637001</v>
      </c>
      <c r="C229" s="16" t="s">
        <v>166</v>
      </c>
      <c r="D229" s="161">
        <v>700</v>
      </c>
      <c r="E229" s="178"/>
      <c r="F229" s="113">
        <f>D229+E229</f>
        <v>700</v>
      </c>
      <c r="G229" s="308">
        <v>0</v>
      </c>
      <c r="H229" s="109">
        <f t="shared" si="48"/>
        <v>700</v>
      </c>
      <c r="I229" s="308">
        <v>0</v>
      </c>
      <c r="J229" s="202">
        <f t="shared" si="43"/>
        <v>700</v>
      </c>
      <c r="K229" s="216">
        <v>0</v>
      </c>
      <c r="L229" s="202">
        <f t="shared" si="44"/>
        <v>700</v>
      </c>
      <c r="M229" s="216">
        <v>0</v>
      </c>
      <c r="N229" s="202">
        <f t="shared" si="45"/>
        <v>700</v>
      </c>
      <c r="O229" s="216">
        <v>0</v>
      </c>
      <c r="P229" s="202">
        <f t="shared" si="46"/>
        <v>700</v>
      </c>
      <c r="Q229" s="216">
        <v>0</v>
      </c>
      <c r="R229" s="202">
        <f t="shared" si="47"/>
        <v>700</v>
      </c>
    </row>
    <row r="230" spans="1:18" ht="12.75">
      <c r="A230" s="16">
        <v>41</v>
      </c>
      <c r="B230" s="43">
        <v>637004</v>
      </c>
      <c r="C230" s="16" t="s">
        <v>329</v>
      </c>
      <c r="D230" s="161">
        <v>1300</v>
      </c>
      <c r="E230" s="178"/>
      <c r="F230" s="113">
        <f>D230+E230</f>
        <v>1300</v>
      </c>
      <c r="G230" s="308">
        <v>0</v>
      </c>
      <c r="H230" s="109">
        <f t="shared" si="48"/>
        <v>1300</v>
      </c>
      <c r="I230" s="308">
        <v>0</v>
      </c>
      <c r="J230" s="202">
        <f t="shared" si="43"/>
        <v>1300</v>
      </c>
      <c r="K230" s="216">
        <v>0</v>
      </c>
      <c r="L230" s="202">
        <f t="shared" si="44"/>
        <v>1300</v>
      </c>
      <c r="M230" s="216">
        <v>0</v>
      </c>
      <c r="N230" s="202">
        <f t="shared" si="45"/>
        <v>1300</v>
      </c>
      <c r="O230" s="216">
        <v>0</v>
      </c>
      <c r="P230" s="202">
        <f t="shared" si="46"/>
        <v>1300</v>
      </c>
      <c r="Q230" s="216">
        <v>0</v>
      </c>
      <c r="R230" s="202">
        <f t="shared" si="47"/>
        <v>1300</v>
      </c>
    </row>
    <row r="231" spans="1:18" ht="12.75">
      <c r="A231" s="16">
        <v>41</v>
      </c>
      <c r="B231" s="43">
        <v>637015</v>
      </c>
      <c r="C231" s="16" t="s">
        <v>167</v>
      </c>
      <c r="D231" s="161">
        <v>110</v>
      </c>
      <c r="E231" s="178"/>
      <c r="F231" s="113">
        <f>D231+E231</f>
        <v>110</v>
      </c>
      <c r="G231" s="308">
        <v>0</v>
      </c>
      <c r="H231" s="109">
        <f t="shared" si="48"/>
        <v>110</v>
      </c>
      <c r="I231" s="308">
        <v>0</v>
      </c>
      <c r="J231" s="202">
        <f t="shared" si="43"/>
        <v>110</v>
      </c>
      <c r="K231" s="216">
        <v>0</v>
      </c>
      <c r="L231" s="202">
        <f t="shared" si="44"/>
        <v>110</v>
      </c>
      <c r="M231" s="216">
        <v>0</v>
      </c>
      <c r="N231" s="202">
        <f t="shared" si="45"/>
        <v>110</v>
      </c>
      <c r="O231" s="216">
        <v>0</v>
      </c>
      <c r="P231" s="202">
        <f t="shared" si="46"/>
        <v>110</v>
      </c>
      <c r="Q231" s="216">
        <v>0</v>
      </c>
      <c r="R231" s="202">
        <f t="shared" si="47"/>
        <v>110</v>
      </c>
    </row>
    <row r="232" spans="1:18" ht="12.75">
      <c r="A232" s="16">
        <v>41</v>
      </c>
      <c r="B232" s="16">
        <v>637027</v>
      </c>
      <c r="C232" s="16" t="s">
        <v>168</v>
      </c>
      <c r="D232" s="161">
        <v>0</v>
      </c>
      <c r="E232" s="161"/>
      <c r="F232" s="113">
        <f>D232+E232</f>
        <v>0</v>
      </c>
      <c r="G232" s="308">
        <v>0</v>
      </c>
      <c r="H232" s="109">
        <f t="shared" si="48"/>
        <v>0</v>
      </c>
      <c r="I232" s="308">
        <v>0</v>
      </c>
      <c r="J232" s="202">
        <f t="shared" si="43"/>
        <v>0</v>
      </c>
      <c r="K232" s="216">
        <v>0</v>
      </c>
      <c r="L232" s="202">
        <f t="shared" si="44"/>
        <v>0</v>
      </c>
      <c r="M232" s="216">
        <v>0</v>
      </c>
      <c r="N232" s="202">
        <f t="shared" si="45"/>
        <v>0</v>
      </c>
      <c r="O232" s="216">
        <v>0</v>
      </c>
      <c r="P232" s="202">
        <f t="shared" si="46"/>
        <v>0</v>
      </c>
      <c r="Q232" s="216">
        <v>0</v>
      </c>
      <c r="R232" s="202">
        <f t="shared" si="47"/>
        <v>0</v>
      </c>
    </row>
    <row r="233" spans="1:6" ht="12.75">
      <c r="A233" s="50"/>
      <c r="B233" s="50"/>
      <c r="C233" s="50"/>
      <c r="D233" s="159"/>
      <c r="E233" s="159"/>
      <c r="F233" s="159"/>
    </row>
    <row r="234" spans="1:18" ht="12.75">
      <c r="A234" s="5"/>
      <c r="B234" s="35" t="s">
        <v>58</v>
      </c>
      <c r="C234" s="36"/>
      <c r="D234" s="77" t="s">
        <v>463</v>
      </c>
      <c r="E234" s="368" t="s">
        <v>465</v>
      </c>
      <c r="F234" s="82" t="s">
        <v>467</v>
      </c>
      <c r="G234" s="200" t="s">
        <v>487</v>
      </c>
      <c r="H234" s="200" t="s">
        <v>486</v>
      </c>
      <c r="I234" s="200" t="s">
        <v>506</v>
      </c>
      <c r="J234" s="82" t="s">
        <v>467</v>
      </c>
      <c r="K234" s="200" t="s">
        <v>509</v>
      </c>
      <c r="L234" s="229" t="s">
        <v>486</v>
      </c>
      <c r="M234" s="200" t="s">
        <v>519</v>
      </c>
      <c r="N234" s="229" t="s">
        <v>486</v>
      </c>
      <c r="O234" s="200" t="s">
        <v>520</v>
      </c>
      <c r="P234" s="229" t="s">
        <v>486</v>
      </c>
      <c r="Q234" s="200" t="s">
        <v>524</v>
      </c>
      <c r="R234" s="229" t="s">
        <v>486</v>
      </c>
    </row>
    <row r="235" spans="1:18" ht="12.75">
      <c r="A235" s="8"/>
      <c r="B235" s="38"/>
      <c r="C235" s="39"/>
      <c r="D235" s="78">
        <v>2017</v>
      </c>
      <c r="E235" s="369"/>
      <c r="F235" s="102" t="s">
        <v>466</v>
      </c>
      <c r="G235" s="201" t="s">
        <v>488</v>
      </c>
      <c r="H235" s="201" t="s">
        <v>466</v>
      </c>
      <c r="I235" s="201" t="s">
        <v>505</v>
      </c>
      <c r="J235" s="102" t="s">
        <v>466</v>
      </c>
      <c r="K235" s="102" t="s">
        <v>505</v>
      </c>
      <c r="L235" s="230" t="s">
        <v>466</v>
      </c>
      <c r="M235" s="102" t="s">
        <v>505</v>
      </c>
      <c r="N235" s="230" t="s">
        <v>466</v>
      </c>
      <c r="O235" s="102" t="s">
        <v>505</v>
      </c>
      <c r="P235" s="230" t="s">
        <v>466</v>
      </c>
      <c r="Q235" s="102" t="s">
        <v>505</v>
      </c>
      <c r="R235" s="230" t="s">
        <v>466</v>
      </c>
    </row>
    <row r="236" spans="1:18" ht="12.75">
      <c r="A236" s="20">
        <v>41</v>
      </c>
      <c r="B236" s="20" t="s">
        <v>171</v>
      </c>
      <c r="C236" s="20" t="s">
        <v>172</v>
      </c>
      <c r="D236" s="79">
        <f>SUM(D237)</f>
        <v>70000</v>
      </c>
      <c r="E236" s="79">
        <f>SUM(E237)</f>
        <v>0</v>
      </c>
      <c r="F236" s="79">
        <f>SUM(F237)</f>
        <v>70000</v>
      </c>
      <c r="G236" s="227">
        <f>SUM(G237)</f>
        <v>0</v>
      </c>
      <c r="H236" s="79">
        <f>F236+G236</f>
        <v>70000</v>
      </c>
      <c r="I236" s="227">
        <f>SUM(I237)</f>
        <v>0</v>
      </c>
      <c r="J236" s="207">
        <f>F236+G236</f>
        <v>70000</v>
      </c>
      <c r="K236" s="208">
        <f>SUM(K237)</f>
        <v>0</v>
      </c>
      <c r="L236" s="264">
        <f>J236+K236</f>
        <v>70000</v>
      </c>
      <c r="M236" s="76">
        <f>SUM(M237)</f>
        <v>6000</v>
      </c>
      <c r="N236" s="264">
        <f aca="true" t="shared" si="49" ref="N236:N242">L236+M236</f>
        <v>76000</v>
      </c>
      <c r="O236" s="208">
        <f>SUM(O237)</f>
        <v>0</v>
      </c>
      <c r="P236" s="264">
        <f>N236+O236</f>
        <v>76000</v>
      </c>
      <c r="Q236" s="208">
        <f>SUM(Q237)</f>
        <v>0</v>
      </c>
      <c r="R236" s="264">
        <f>P236+Q236</f>
        <v>76000</v>
      </c>
    </row>
    <row r="237" spans="1:18" ht="12.75">
      <c r="A237" s="13">
        <v>41</v>
      </c>
      <c r="B237" s="40">
        <v>635</v>
      </c>
      <c r="C237" s="13" t="s">
        <v>126</v>
      </c>
      <c r="D237" s="112">
        <f>SUM(D238:D239)</f>
        <v>70000</v>
      </c>
      <c r="E237" s="112">
        <f>SUM(E238:E239)</f>
        <v>0</v>
      </c>
      <c r="F237" s="112">
        <f>SUM(F238:F239)</f>
        <v>70000</v>
      </c>
      <c r="G237" s="320">
        <f>SUM(G238:G239)</f>
        <v>0</v>
      </c>
      <c r="H237" s="112">
        <f aca="true" t="shared" si="50" ref="H237:H243">F237+G237</f>
        <v>70000</v>
      </c>
      <c r="I237" s="320">
        <f>SUM(I238:I239)</f>
        <v>0</v>
      </c>
      <c r="J237" s="203">
        <f>F237+G237</f>
        <v>70000</v>
      </c>
      <c r="K237" s="219">
        <f>SUM(K238:K239)</f>
        <v>0</v>
      </c>
      <c r="L237" s="266">
        <f>J237+K237</f>
        <v>70000</v>
      </c>
      <c r="M237" s="14">
        <f>SUM(M238:M240)</f>
        <v>6000</v>
      </c>
      <c r="N237" s="266">
        <f t="shared" si="49"/>
        <v>76000</v>
      </c>
      <c r="O237" s="219">
        <f>SUM(O238:O239)</f>
        <v>0</v>
      </c>
      <c r="P237" s="266">
        <f>N237+O237</f>
        <v>76000</v>
      </c>
      <c r="Q237" s="219">
        <f>SUM(Q238:Q239)</f>
        <v>0</v>
      </c>
      <c r="R237" s="266">
        <f>P237+Q237</f>
        <v>76000</v>
      </c>
    </row>
    <row r="238" spans="1:18" ht="12.75" outlineLevel="1">
      <c r="A238" s="16">
        <v>41</v>
      </c>
      <c r="B238" s="43">
        <v>635006</v>
      </c>
      <c r="C238" s="16" t="s">
        <v>454</v>
      </c>
      <c r="D238" s="113">
        <v>65000</v>
      </c>
      <c r="E238" s="127"/>
      <c r="F238" s="113">
        <f>D238+E238</f>
        <v>65000</v>
      </c>
      <c r="G238" s="305">
        <v>0</v>
      </c>
      <c r="H238" s="113">
        <f t="shared" si="50"/>
        <v>65000</v>
      </c>
      <c r="I238" s="305">
        <v>0</v>
      </c>
      <c r="J238" s="202">
        <f>F238+G238</f>
        <v>65000</v>
      </c>
      <c r="K238" s="210">
        <v>0</v>
      </c>
      <c r="L238" s="262">
        <f>J238+K238</f>
        <v>65000</v>
      </c>
      <c r="M238" s="210">
        <v>0</v>
      </c>
      <c r="N238" s="262">
        <f t="shared" si="49"/>
        <v>65000</v>
      </c>
      <c r="O238" s="210">
        <v>0</v>
      </c>
      <c r="P238" s="262">
        <f>N238+O238</f>
        <v>65000</v>
      </c>
      <c r="Q238" s="210">
        <v>0</v>
      </c>
      <c r="R238" s="262">
        <f>P238+Q238</f>
        <v>65000</v>
      </c>
    </row>
    <row r="239" spans="1:18" ht="12.75">
      <c r="A239" s="16">
        <v>41</v>
      </c>
      <c r="B239" s="16">
        <v>630</v>
      </c>
      <c r="C239" s="16" t="s">
        <v>391</v>
      </c>
      <c r="D239" s="113">
        <v>5000</v>
      </c>
      <c r="E239" s="127"/>
      <c r="F239" s="113">
        <f>D239+E239</f>
        <v>5000</v>
      </c>
      <c r="G239" s="305">
        <v>0</v>
      </c>
      <c r="H239" s="113">
        <f t="shared" si="50"/>
        <v>5000</v>
      </c>
      <c r="I239" s="305">
        <v>0</v>
      </c>
      <c r="J239" s="202">
        <f>F239+G239</f>
        <v>5000</v>
      </c>
      <c r="K239" s="210">
        <v>0</v>
      </c>
      <c r="L239" s="262">
        <f>J239+K239</f>
        <v>5000</v>
      </c>
      <c r="M239" s="210">
        <v>0</v>
      </c>
      <c r="N239" s="262">
        <f t="shared" si="49"/>
        <v>5000</v>
      </c>
      <c r="O239" s="210">
        <v>0</v>
      </c>
      <c r="P239" s="262">
        <f>N239+O239</f>
        <v>5000</v>
      </c>
      <c r="Q239" s="210">
        <v>0</v>
      </c>
      <c r="R239" s="262">
        <f>P239+Q239</f>
        <v>5000</v>
      </c>
    </row>
    <row r="240" spans="1:18" ht="12.75">
      <c r="A240" s="16"/>
      <c r="B240" s="16">
        <v>635006</v>
      </c>
      <c r="C240" s="16" t="s">
        <v>521</v>
      </c>
      <c r="D240" s="293"/>
      <c r="E240" s="293"/>
      <c r="F240" s="113">
        <f>D240+E240</f>
        <v>0</v>
      </c>
      <c r="G240" s="295"/>
      <c r="H240" s="113">
        <f t="shared" si="50"/>
        <v>0</v>
      </c>
      <c r="I240" s="295"/>
      <c r="J240" s="218"/>
      <c r="K240" s="218"/>
      <c r="L240" s="218"/>
      <c r="M240" s="15">
        <v>6000</v>
      </c>
      <c r="N240" s="262">
        <f t="shared" si="49"/>
        <v>6000</v>
      </c>
      <c r="O240" s="218"/>
      <c r="P240" s="218"/>
      <c r="Q240" s="262">
        <v>0</v>
      </c>
      <c r="R240" s="218"/>
    </row>
    <row r="241" spans="1:18" ht="12.75">
      <c r="A241" s="89">
        <v>41</v>
      </c>
      <c r="B241" s="90" t="s">
        <v>343</v>
      </c>
      <c r="C241" s="130" t="s">
        <v>395</v>
      </c>
      <c r="D241" s="116">
        <f>SUM(D242:D243)</f>
        <v>73000</v>
      </c>
      <c r="E241" s="116">
        <f>SUM(E242:E243)</f>
        <v>0</v>
      </c>
      <c r="F241" s="116">
        <f>SUM(F242:F243)</f>
        <v>73000</v>
      </c>
      <c r="G241" s="116">
        <f>SUM(G242:G243)</f>
        <v>0</v>
      </c>
      <c r="H241" s="79">
        <f t="shared" si="50"/>
        <v>73000</v>
      </c>
      <c r="I241" s="116">
        <f>SUM(I242:I243)</f>
        <v>0</v>
      </c>
      <c r="J241" s="207">
        <f>F241+G241</f>
        <v>73000</v>
      </c>
      <c r="K241" s="76">
        <f>SUM(K242:K243)</f>
        <v>10000</v>
      </c>
      <c r="L241" s="207">
        <f>J241+K241</f>
        <v>83000</v>
      </c>
      <c r="M241" s="76">
        <f>SUM(M242:M243)</f>
        <v>0</v>
      </c>
      <c r="N241" s="207">
        <f t="shared" si="49"/>
        <v>83000</v>
      </c>
      <c r="O241" s="76">
        <f>SUM(O242:O243)</f>
        <v>0</v>
      </c>
      <c r="P241" s="207">
        <f>N241+O241</f>
        <v>83000</v>
      </c>
      <c r="Q241" s="76">
        <f>SUM(Q242:Q243)</f>
        <v>0</v>
      </c>
      <c r="R241" s="207">
        <f>P241+Q241</f>
        <v>83000</v>
      </c>
    </row>
    <row r="242" spans="1:18" ht="12.75">
      <c r="A242" s="16"/>
      <c r="B242" s="16">
        <v>637004</v>
      </c>
      <c r="C242" s="16" t="s">
        <v>181</v>
      </c>
      <c r="D242" s="127"/>
      <c r="E242" s="127"/>
      <c r="F242" s="113">
        <f>D242+E242</f>
        <v>0</v>
      </c>
      <c r="G242" s="295"/>
      <c r="H242" s="112">
        <f t="shared" si="50"/>
        <v>0</v>
      </c>
      <c r="I242" s="295"/>
      <c r="J242" s="202">
        <f>F242+G242</f>
        <v>0</v>
      </c>
      <c r="K242" s="15">
        <v>10000</v>
      </c>
      <c r="L242" s="202">
        <f>J242+K242</f>
        <v>10000</v>
      </c>
      <c r="M242" s="15">
        <v>0</v>
      </c>
      <c r="N242" s="202">
        <f t="shared" si="49"/>
        <v>10000</v>
      </c>
      <c r="O242" s="15">
        <v>0</v>
      </c>
      <c r="P242" s="202">
        <f>N242+O242</f>
        <v>10000</v>
      </c>
      <c r="Q242" s="15">
        <v>0</v>
      </c>
      <c r="R242" s="202">
        <f>P242+Q242</f>
        <v>10000</v>
      </c>
    </row>
    <row r="243" spans="1:18" ht="12.75">
      <c r="A243" s="16"/>
      <c r="B243" s="16">
        <v>641001</v>
      </c>
      <c r="C243" s="16" t="s">
        <v>396</v>
      </c>
      <c r="D243" s="162">
        <v>73000</v>
      </c>
      <c r="E243" s="162"/>
      <c r="F243" s="113">
        <f>D243+E243</f>
        <v>73000</v>
      </c>
      <c r="G243" s="295">
        <v>0</v>
      </c>
      <c r="H243" s="113">
        <f t="shared" si="50"/>
        <v>73000</v>
      </c>
      <c r="I243" s="308">
        <v>0</v>
      </c>
      <c r="J243" s="202">
        <f>F243+G243</f>
        <v>73000</v>
      </c>
      <c r="K243" s="15">
        <v>0</v>
      </c>
      <c r="L243" s="30"/>
      <c r="M243" s="15">
        <v>0</v>
      </c>
      <c r="N243" s="30"/>
      <c r="O243" s="15">
        <v>0</v>
      </c>
      <c r="P243" s="30"/>
      <c r="Q243" s="15">
        <v>0</v>
      </c>
      <c r="R243" s="30"/>
    </row>
    <row r="244" spans="1:6" ht="12.75">
      <c r="A244" s="50"/>
      <c r="B244" s="50"/>
      <c r="C244" s="50"/>
      <c r="D244" s="294"/>
      <c r="E244" s="294"/>
      <c r="F244" s="294"/>
    </row>
    <row r="245" spans="1:18" ht="12.75">
      <c r="A245" s="5"/>
      <c r="B245" s="35" t="s">
        <v>58</v>
      </c>
      <c r="C245" s="36"/>
      <c r="D245" s="77" t="s">
        <v>463</v>
      </c>
      <c r="E245" s="368" t="s">
        <v>465</v>
      </c>
      <c r="F245" s="82" t="s">
        <v>467</v>
      </c>
      <c r="G245" s="200" t="s">
        <v>487</v>
      </c>
      <c r="H245" s="200" t="s">
        <v>486</v>
      </c>
      <c r="I245" s="200" t="s">
        <v>506</v>
      </c>
      <c r="J245" s="82" t="s">
        <v>467</v>
      </c>
      <c r="K245" s="200" t="s">
        <v>509</v>
      </c>
      <c r="L245" s="229" t="s">
        <v>486</v>
      </c>
      <c r="M245" s="200" t="s">
        <v>519</v>
      </c>
      <c r="N245" s="229" t="s">
        <v>486</v>
      </c>
      <c r="O245" s="200" t="s">
        <v>520</v>
      </c>
      <c r="P245" s="229" t="s">
        <v>486</v>
      </c>
      <c r="Q245" s="200" t="s">
        <v>524</v>
      </c>
      <c r="R245" s="229" t="s">
        <v>486</v>
      </c>
    </row>
    <row r="246" spans="1:18" ht="12.75">
      <c r="A246" s="8"/>
      <c r="B246" s="38"/>
      <c r="C246" s="39"/>
      <c r="D246" s="78">
        <v>2017</v>
      </c>
      <c r="E246" s="369"/>
      <c r="F246" s="102" t="s">
        <v>466</v>
      </c>
      <c r="G246" s="201" t="s">
        <v>488</v>
      </c>
      <c r="H246" s="201" t="s">
        <v>466</v>
      </c>
      <c r="I246" s="201" t="s">
        <v>505</v>
      </c>
      <c r="J246" s="102" t="s">
        <v>466</v>
      </c>
      <c r="K246" s="102" t="s">
        <v>505</v>
      </c>
      <c r="L246" s="230" t="s">
        <v>466</v>
      </c>
      <c r="M246" s="102" t="s">
        <v>505</v>
      </c>
      <c r="N246" s="230" t="s">
        <v>466</v>
      </c>
      <c r="O246" s="102" t="s">
        <v>505</v>
      </c>
      <c r="P246" s="230" t="s">
        <v>466</v>
      </c>
      <c r="Q246" s="102" t="s">
        <v>505</v>
      </c>
      <c r="R246" s="230" t="s">
        <v>466</v>
      </c>
    </row>
    <row r="247" spans="1:18" ht="12.75">
      <c r="A247" s="90"/>
      <c r="B247" s="90" t="s">
        <v>300</v>
      </c>
      <c r="C247" s="90" t="s">
        <v>444</v>
      </c>
      <c r="D247" s="117">
        <f>D248+D254</f>
        <v>19850</v>
      </c>
      <c r="E247" s="117">
        <f>E248+E254</f>
        <v>0</v>
      </c>
      <c r="F247" s="117">
        <f>F248+F254</f>
        <v>19850</v>
      </c>
      <c r="G247" s="117">
        <f>G248+G254</f>
        <v>0</v>
      </c>
      <c r="H247" s="117">
        <f>F247+G247</f>
        <v>19850</v>
      </c>
      <c r="I247" s="117">
        <f>I248+I254</f>
        <v>0</v>
      </c>
      <c r="J247" s="207">
        <f>F247+G247</f>
        <v>19850</v>
      </c>
      <c r="K247" s="117">
        <f>K248+K254</f>
        <v>0</v>
      </c>
      <c r="L247" s="207">
        <f>J247+K247</f>
        <v>19850</v>
      </c>
      <c r="M247" s="117">
        <f>M248+M254</f>
        <v>0</v>
      </c>
      <c r="N247" s="207">
        <f>L247+M247</f>
        <v>19850</v>
      </c>
      <c r="O247" s="117">
        <f>O248+O254</f>
        <v>0</v>
      </c>
      <c r="P247" s="207">
        <f>N247+O247</f>
        <v>19850</v>
      </c>
      <c r="Q247" s="117">
        <f>Q248+Q254</f>
        <v>0</v>
      </c>
      <c r="R247" s="207">
        <f>P247+Q247</f>
        <v>19850</v>
      </c>
    </row>
    <row r="248" spans="1:18" ht="12.75">
      <c r="A248" s="13"/>
      <c r="B248" s="13">
        <v>630</v>
      </c>
      <c r="C248" s="13" t="s">
        <v>301</v>
      </c>
      <c r="D248" s="110">
        <f>SUM(D249:D253)</f>
        <v>12050</v>
      </c>
      <c r="E248" s="110">
        <f>SUM(E249:E253)</f>
        <v>0</v>
      </c>
      <c r="F248" s="110">
        <f>SUM(F249:F253)</f>
        <v>12050</v>
      </c>
      <c r="G248" s="110">
        <f>SUM(G249:G253)</f>
        <v>0</v>
      </c>
      <c r="H248" s="110">
        <f>F248+G248</f>
        <v>12050</v>
      </c>
      <c r="I248" s="110">
        <f>SUM(I249:I253)</f>
        <v>0</v>
      </c>
      <c r="J248" s="220">
        <f>F248+G248</f>
        <v>12050</v>
      </c>
      <c r="K248" s="109">
        <f>SUM(K249:K253)</f>
        <v>0</v>
      </c>
      <c r="L248" s="202">
        <f aca="true" t="shared" si="51" ref="L248:L256">J248+K248</f>
        <v>12050</v>
      </c>
      <c r="M248" s="109">
        <f>SUM(M249:M253)</f>
        <v>0</v>
      </c>
      <c r="N248" s="202">
        <f aca="true" t="shared" si="52" ref="N248:N256">L248+M248</f>
        <v>12050</v>
      </c>
      <c r="O248" s="109">
        <f>SUM(O249:O253)</f>
        <v>0</v>
      </c>
      <c r="P248" s="202">
        <f aca="true" t="shared" si="53" ref="P248:P256">N248+O248</f>
        <v>12050</v>
      </c>
      <c r="Q248" s="109">
        <f>SUM(Q249:Q253)</f>
        <v>0</v>
      </c>
      <c r="R248" s="202">
        <f aca="true" t="shared" si="54" ref="R248:R256">P248+Q248</f>
        <v>12050</v>
      </c>
    </row>
    <row r="249" spans="1:18" ht="12.75">
      <c r="A249" s="16"/>
      <c r="B249" s="16">
        <v>633</v>
      </c>
      <c r="C249" s="16" t="s">
        <v>125</v>
      </c>
      <c r="D249" s="113"/>
      <c r="E249" s="113"/>
      <c r="F249" s="113">
        <f>D249+E249</f>
        <v>0</v>
      </c>
      <c r="G249" s="308">
        <v>0</v>
      </c>
      <c r="H249" s="109">
        <f aca="true" t="shared" si="55" ref="H249:H256">F249+G249</f>
        <v>0</v>
      </c>
      <c r="I249" s="308">
        <v>0</v>
      </c>
      <c r="J249" s="221">
        <f>F249+G249</f>
        <v>0</v>
      </c>
      <c r="K249" s="216">
        <v>0</v>
      </c>
      <c r="L249" s="202">
        <f t="shared" si="51"/>
        <v>0</v>
      </c>
      <c r="M249" s="216">
        <v>0</v>
      </c>
      <c r="N249" s="202">
        <f t="shared" si="52"/>
        <v>0</v>
      </c>
      <c r="O249" s="216">
        <v>0</v>
      </c>
      <c r="P249" s="202">
        <f t="shared" si="53"/>
        <v>0</v>
      </c>
      <c r="Q249" s="216">
        <v>0</v>
      </c>
      <c r="R249" s="202">
        <f t="shared" si="54"/>
        <v>0</v>
      </c>
    </row>
    <row r="250" spans="1:18" ht="12.75">
      <c r="A250" s="16"/>
      <c r="B250" s="16">
        <v>634003</v>
      </c>
      <c r="C250" s="16" t="s">
        <v>279</v>
      </c>
      <c r="D250" s="113">
        <v>5250</v>
      </c>
      <c r="E250" s="113"/>
      <c r="F250" s="113">
        <f aca="true" t="shared" si="56" ref="F250:F256">D250+E250</f>
        <v>5250</v>
      </c>
      <c r="G250" s="308">
        <v>0</v>
      </c>
      <c r="H250" s="109">
        <f t="shared" si="55"/>
        <v>5250</v>
      </c>
      <c r="I250" s="308">
        <v>0</v>
      </c>
      <c r="J250" s="221">
        <f aca="true" t="shared" si="57" ref="J250:J256">F250+G250</f>
        <v>5250</v>
      </c>
      <c r="K250" s="216">
        <v>0</v>
      </c>
      <c r="L250" s="202">
        <f t="shared" si="51"/>
        <v>5250</v>
      </c>
      <c r="M250" s="216">
        <v>0</v>
      </c>
      <c r="N250" s="202">
        <f t="shared" si="52"/>
        <v>5250</v>
      </c>
      <c r="O250" s="216">
        <v>0</v>
      </c>
      <c r="P250" s="202">
        <f t="shared" si="53"/>
        <v>5250</v>
      </c>
      <c r="Q250" s="216">
        <v>0</v>
      </c>
      <c r="R250" s="202">
        <f t="shared" si="54"/>
        <v>5250</v>
      </c>
    </row>
    <row r="251" spans="1:18" ht="12.75">
      <c r="A251" s="16"/>
      <c r="B251" s="56">
        <v>637</v>
      </c>
      <c r="C251" s="56" t="s">
        <v>146</v>
      </c>
      <c r="D251" s="112"/>
      <c r="E251" s="112"/>
      <c r="F251" s="113">
        <f t="shared" si="56"/>
        <v>0</v>
      </c>
      <c r="G251" s="308"/>
      <c r="H251" s="109">
        <f t="shared" si="55"/>
        <v>0</v>
      </c>
      <c r="I251" s="308">
        <v>0</v>
      </c>
      <c r="J251" s="221">
        <f t="shared" si="57"/>
        <v>0</v>
      </c>
      <c r="K251" s="216">
        <v>0</v>
      </c>
      <c r="L251" s="202">
        <f t="shared" si="51"/>
        <v>0</v>
      </c>
      <c r="M251" s="216">
        <v>0</v>
      </c>
      <c r="N251" s="202">
        <f t="shared" si="52"/>
        <v>0</v>
      </c>
      <c r="O251" s="216">
        <v>0</v>
      </c>
      <c r="P251" s="202">
        <f t="shared" si="53"/>
        <v>0</v>
      </c>
      <c r="Q251" s="216">
        <v>0</v>
      </c>
      <c r="R251" s="202">
        <f t="shared" si="54"/>
        <v>0</v>
      </c>
    </row>
    <row r="252" spans="1:18" ht="12.75">
      <c r="A252" s="16"/>
      <c r="B252" s="16">
        <v>637035</v>
      </c>
      <c r="C252" s="16" t="s">
        <v>402</v>
      </c>
      <c r="D252" s="113">
        <v>6800</v>
      </c>
      <c r="E252" s="113"/>
      <c r="F252" s="113">
        <f t="shared" si="56"/>
        <v>6800</v>
      </c>
      <c r="G252" s="308">
        <v>0</v>
      </c>
      <c r="H252" s="110">
        <f t="shared" si="55"/>
        <v>6800</v>
      </c>
      <c r="I252" s="308">
        <f>SUM(I253)</f>
        <v>0</v>
      </c>
      <c r="J252" s="221">
        <f t="shared" si="57"/>
        <v>6800</v>
      </c>
      <c r="K252" s="216">
        <f>SUM(K253)</f>
        <v>0</v>
      </c>
      <c r="L252" s="202">
        <f t="shared" si="51"/>
        <v>6800</v>
      </c>
      <c r="M252" s="216">
        <f>SUM(M253)</f>
        <v>0</v>
      </c>
      <c r="N252" s="202">
        <f t="shared" si="52"/>
        <v>6800</v>
      </c>
      <c r="O252" s="216">
        <f>SUM(O253)</f>
        <v>0</v>
      </c>
      <c r="P252" s="202">
        <f t="shared" si="53"/>
        <v>6800</v>
      </c>
      <c r="Q252" s="216">
        <f>SUM(Q253)</f>
        <v>0</v>
      </c>
      <c r="R252" s="202">
        <f t="shared" si="54"/>
        <v>6800</v>
      </c>
    </row>
    <row r="253" spans="1:18" ht="12.75">
      <c r="A253" s="16"/>
      <c r="B253" s="16">
        <v>637</v>
      </c>
      <c r="C253" s="16" t="s">
        <v>445</v>
      </c>
      <c r="D253" s="113">
        <v>0</v>
      </c>
      <c r="E253" s="113"/>
      <c r="F253" s="113">
        <f t="shared" si="56"/>
        <v>0</v>
      </c>
      <c r="G253" s="308">
        <v>0</v>
      </c>
      <c r="H253" s="110">
        <f t="shared" si="55"/>
        <v>0</v>
      </c>
      <c r="I253" s="308">
        <v>0</v>
      </c>
      <c r="J253" s="221">
        <f t="shared" si="57"/>
        <v>0</v>
      </c>
      <c r="K253" s="216">
        <v>0</v>
      </c>
      <c r="L253" s="202">
        <f t="shared" si="51"/>
        <v>0</v>
      </c>
      <c r="M253" s="216">
        <v>0</v>
      </c>
      <c r="N253" s="202">
        <f t="shared" si="52"/>
        <v>0</v>
      </c>
      <c r="O253" s="216">
        <v>0</v>
      </c>
      <c r="P253" s="202">
        <f t="shared" si="53"/>
        <v>0</v>
      </c>
      <c r="Q253" s="216">
        <v>0</v>
      </c>
      <c r="R253" s="202">
        <f t="shared" si="54"/>
        <v>0</v>
      </c>
    </row>
    <row r="254" spans="1:18" ht="12.75">
      <c r="A254" s="13"/>
      <c r="B254" s="13">
        <v>641</v>
      </c>
      <c r="C254" s="13" t="s">
        <v>403</v>
      </c>
      <c r="D254" s="110">
        <f>SUM(D255:D256)</f>
        <v>7800</v>
      </c>
      <c r="E254" s="110">
        <f>SUM(E255:E256)</f>
        <v>0</v>
      </c>
      <c r="F254" s="110">
        <f>SUM(F255:F256)</f>
        <v>7800</v>
      </c>
      <c r="G254" s="309">
        <f>SUM(G255:G256)</f>
        <v>0</v>
      </c>
      <c r="H254" s="110">
        <f t="shared" si="55"/>
        <v>7800</v>
      </c>
      <c r="I254" s="309">
        <f>SUM(I255:I256)</f>
        <v>0</v>
      </c>
      <c r="J254" s="220">
        <f t="shared" si="57"/>
        <v>7800</v>
      </c>
      <c r="K254" s="204">
        <f>SUM(K255:K256)</f>
        <v>0</v>
      </c>
      <c r="L254" s="202">
        <f t="shared" si="51"/>
        <v>7800</v>
      </c>
      <c r="M254" s="204">
        <f>SUM(M255:M256)</f>
        <v>0</v>
      </c>
      <c r="N254" s="202">
        <f t="shared" si="52"/>
        <v>7800</v>
      </c>
      <c r="O254" s="204">
        <f>SUM(O255:O256)</f>
        <v>0</v>
      </c>
      <c r="P254" s="202">
        <f t="shared" si="53"/>
        <v>7800</v>
      </c>
      <c r="Q254" s="204">
        <f>SUM(Q255:Q256)</f>
        <v>0</v>
      </c>
      <c r="R254" s="202">
        <f t="shared" si="54"/>
        <v>7800</v>
      </c>
    </row>
    <row r="255" spans="1:18" ht="12.75">
      <c r="A255" s="13"/>
      <c r="B255" s="56">
        <v>641001</v>
      </c>
      <c r="C255" s="16" t="s">
        <v>379</v>
      </c>
      <c r="D255" s="113"/>
      <c r="E255" s="113"/>
      <c r="F255" s="113">
        <f t="shared" si="56"/>
        <v>0</v>
      </c>
      <c r="G255" s="308">
        <v>0</v>
      </c>
      <c r="H255" s="110">
        <f t="shared" si="55"/>
        <v>0</v>
      </c>
      <c r="I255" s="308">
        <v>0</v>
      </c>
      <c r="J255" s="221">
        <f t="shared" si="57"/>
        <v>0</v>
      </c>
      <c r="K255" s="216">
        <v>0</v>
      </c>
      <c r="L255" s="202">
        <f t="shared" si="51"/>
        <v>0</v>
      </c>
      <c r="M255" s="216">
        <v>0</v>
      </c>
      <c r="N255" s="202">
        <f t="shared" si="52"/>
        <v>0</v>
      </c>
      <c r="O255" s="216">
        <v>0</v>
      </c>
      <c r="P255" s="202">
        <f t="shared" si="53"/>
        <v>0</v>
      </c>
      <c r="Q255" s="216">
        <v>0</v>
      </c>
      <c r="R255" s="202">
        <f t="shared" si="54"/>
        <v>0</v>
      </c>
    </row>
    <row r="256" spans="1:18" ht="12.75">
      <c r="A256" s="16"/>
      <c r="B256" s="18">
        <v>641001</v>
      </c>
      <c r="C256" s="16" t="s">
        <v>446</v>
      </c>
      <c r="D256" s="113">
        <v>7800</v>
      </c>
      <c r="E256" s="113"/>
      <c r="F256" s="113">
        <f t="shared" si="56"/>
        <v>7800</v>
      </c>
      <c r="G256" s="308">
        <v>0</v>
      </c>
      <c r="H256" s="109">
        <f t="shared" si="55"/>
        <v>7800</v>
      </c>
      <c r="I256" s="308">
        <v>0</v>
      </c>
      <c r="J256" s="221">
        <f t="shared" si="57"/>
        <v>7800</v>
      </c>
      <c r="K256" s="216">
        <v>0</v>
      </c>
      <c r="L256" s="202">
        <f t="shared" si="51"/>
        <v>7800</v>
      </c>
      <c r="M256" s="216">
        <v>0</v>
      </c>
      <c r="N256" s="202">
        <f t="shared" si="52"/>
        <v>7800</v>
      </c>
      <c r="O256" s="216">
        <v>0</v>
      </c>
      <c r="P256" s="202">
        <f t="shared" si="53"/>
        <v>7800</v>
      </c>
      <c r="Q256" s="216">
        <v>0</v>
      </c>
      <c r="R256" s="202">
        <f t="shared" si="54"/>
        <v>7800</v>
      </c>
    </row>
    <row r="257" spans="1:3" ht="12.75">
      <c r="A257" s="31"/>
      <c r="B257" s="22"/>
      <c r="C257" s="22"/>
    </row>
    <row r="258" spans="1:18" ht="12.75">
      <c r="A258" s="20"/>
      <c r="B258" s="44" t="s">
        <v>173</v>
      </c>
      <c r="C258" s="20" t="s">
        <v>174</v>
      </c>
      <c r="D258" s="37">
        <f>D259+D260</f>
        <v>192500</v>
      </c>
      <c r="E258" s="37">
        <f>E259+E260</f>
        <v>0</v>
      </c>
      <c r="F258" s="37">
        <f>F259+F260</f>
        <v>192500</v>
      </c>
      <c r="G258" s="321">
        <f>G259+G260</f>
        <v>0</v>
      </c>
      <c r="H258" s="313">
        <f aca="true" t="shared" si="58" ref="H258:H263">F258+G258</f>
        <v>192500</v>
      </c>
      <c r="I258" s="321">
        <f>I259+I260</f>
        <v>0</v>
      </c>
      <c r="J258" s="207">
        <f aca="true" t="shared" si="59" ref="J258:J263">F258+G258</f>
        <v>192500</v>
      </c>
      <c r="K258" s="222">
        <f>K259+K260</f>
        <v>0</v>
      </c>
      <c r="L258" s="207">
        <f aca="true" t="shared" si="60" ref="L258:L263">J258+K258</f>
        <v>192500</v>
      </c>
      <c r="M258" s="222">
        <f>M259+M260</f>
        <v>0</v>
      </c>
      <c r="N258" s="207">
        <f aca="true" t="shared" si="61" ref="N258:N263">L258+M258</f>
        <v>192500</v>
      </c>
      <c r="O258" s="222">
        <f>O259+O260</f>
        <v>0</v>
      </c>
      <c r="P258" s="207">
        <f aca="true" t="shared" si="62" ref="P258:P263">N258+O258</f>
        <v>192500</v>
      </c>
      <c r="Q258" s="222">
        <f>Q259+Q260</f>
        <v>0</v>
      </c>
      <c r="R258" s="207">
        <f aca="true" t="shared" si="63" ref="R258:R263">P258+Q258</f>
        <v>192500</v>
      </c>
    </row>
    <row r="259" spans="1:18" ht="12.75">
      <c r="A259" s="88"/>
      <c r="B259" s="91">
        <v>633004</v>
      </c>
      <c r="C259" s="88" t="s">
        <v>318</v>
      </c>
      <c r="D259" s="128">
        <v>13000</v>
      </c>
      <c r="E259" s="128">
        <v>0</v>
      </c>
      <c r="F259" s="128">
        <f>D259+E259</f>
        <v>13000</v>
      </c>
      <c r="G259" s="128">
        <v>0</v>
      </c>
      <c r="H259" s="199">
        <f t="shared" si="58"/>
        <v>13000</v>
      </c>
      <c r="I259" s="128">
        <v>0</v>
      </c>
      <c r="J259" s="203">
        <f t="shared" si="59"/>
        <v>13000</v>
      </c>
      <c r="K259" s="128">
        <v>0</v>
      </c>
      <c r="L259" s="220">
        <f t="shared" si="60"/>
        <v>13000</v>
      </c>
      <c r="M259" s="128">
        <v>0</v>
      </c>
      <c r="N259" s="220">
        <f t="shared" si="61"/>
        <v>13000</v>
      </c>
      <c r="O259" s="128">
        <v>0</v>
      </c>
      <c r="P259" s="220">
        <f t="shared" si="62"/>
        <v>13000</v>
      </c>
      <c r="Q259" s="128">
        <v>0</v>
      </c>
      <c r="R259" s="220">
        <f t="shared" si="63"/>
        <v>13000</v>
      </c>
    </row>
    <row r="260" spans="1:18" ht="12.75">
      <c r="A260" s="16">
        <v>41</v>
      </c>
      <c r="B260" s="49">
        <v>637</v>
      </c>
      <c r="C260" s="28" t="s">
        <v>104</v>
      </c>
      <c r="D260" s="112">
        <f>SUM(D261:D263)</f>
        <v>179500</v>
      </c>
      <c r="E260" s="112">
        <f>SUM(E261:E263)</f>
        <v>0</v>
      </c>
      <c r="F260" s="112">
        <f>SUM(F261:F263)</f>
        <v>179500</v>
      </c>
      <c r="G260" s="309">
        <f>SUM(G261:G263)</f>
        <v>0</v>
      </c>
      <c r="H260" s="199">
        <f t="shared" si="58"/>
        <v>179500</v>
      </c>
      <c r="I260" s="309">
        <f>SUM(I261:I263)</f>
        <v>0</v>
      </c>
      <c r="J260" s="203">
        <f t="shared" si="59"/>
        <v>179500</v>
      </c>
      <c r="K260" s="204">
        <f>SUM(K261:K263)</f>
        <v>0</v>
      </c>
      <c r="L260" s="220">
        <f t="shared" si="60"/>
        <v>179500</v>
      </c>
      <c r="M260" s="204">
        <f>SUM(M261:M263)</f>
        <v>0</v>
      </c>
      <c r="N260" s="220">
        <f t="shared" si="61"/>
        <v>179500</v>
      </c>
      <c r="O260" s="204">
        <f>SUM(O261:O263)</f>
        <v>0</v>
      </c>
      <c r="P260" s="220">
        <f t="shared" si="62"/>
        <v>179500</v>
      </c>
      <c r="Q260" s="204">
        <f>SUM(Q261:Q263)</f>
        <v>0</v>
      </c>
      <c r="R260" s="220">
        <f t="shared" si="63"/>
        <v>179500</v>
      </c>
    </row>
    <row r="261" spans="1:18" ht="12.75">
      <c r="A261" s="16">
        <v>41</v>
      </c>
      <c r="B261" s="43">
        <v>637003</v>
      </c>
      <c r="C261" s="16" t="s">
        <v>175</v>
      </c>
      <c r="D261" s="113">
        <v>2500</v>
      </c>
      <c r="E261" s="113"/>
      <c r="F261" s="113">
        <f>D261+E261</f>
        <v>2500</v>
      </c>
      <c r="G261" s="308">
        <v>0</v>
      </c>
      <c r="H261" s="111">
        <f t="shared" si="58"/>
        <v>2500</v>
      </c>
      <c r="I261" s="308">
        <v>0</v>
      </c>
      <c r="J261" s="202">
        <f t="shared" si="59"/>
        <v>2500</v>
      </c>
      <c r="K261" s="216">
        <v>0</v>
      </c>
      <c r="L261" s="221">
        <f t="shared" si="60"/>
        <v>2500</v>
      </c>
      <c r="M261" s="216">
        <v>0</v>
      </c>
      <c r="N261" s="221">
        <f t="shared" si="61"/>
        <v>2500</v>
      </c>
      <c r="O261" s="216">
        <v>0</v>
      </c>
      <c r="P261" s="221">
        <f t="shared" si="62"/>
        <v>2500</v>
      </c>
      <c r="Q261" s="216">
        <v>0</v>
      </c>
      <c r="R261" s="221">
        <f t="shared" si="63"/>
        <v>2500</v>
      </c>
    </row>
    <row r="262" spans="1:18" ht="12.75">
      <c r="A262" s="16">
        <v>41</v>
      </c>
      <c r="B262" s="43">
        <v>637004</v>
      </c>
      <c r="C262" s="16" t="s">
        <v>146</v>
      </c>
      <c r="D262" s="113">
        <v>2000</v>
      </c>
      <c r="E262" s="113"/>
      <c r="F262" s="113">
        <f>D262+E262</f>
        <v>2000</v>
      </c>
      <c r="G262" s="308">
        <v>0</v>
      </c>
      <c r="H262" s="111">
        <f t="shared" si="58"/>
        <v>2000</v>
      </c>
      <c r="I262" s="308">
        <v>0</v>
      </c>
      <c r="J262" s="202">
        <f t="shared" si="59"/>
        <v>2000</v>
      </c>
      <c r="K262" s="216">
        <v>0</v>
      </c>
      <c r="L262" s="221">
        <f t="shared" si="60"/>
        <v>2000</v>
      </c>
      <c r="M262" s="216">
        <v>0</v>
      </c>
      <c r="N262" s="221">
        <f t="shared" si="61"/>
        <v>2000</v>
      </c>
      <c r="O262" s="216">
        <v>0</v>
      </c>
      <c r="P262" s="221">
        <f t="shared" si="62"/>
        <v>2000</v>
      </c>
      <c r="Q262" s="216">
        <v>0</v>
      </c>
      <c r="R262" s="221">
        <f t="shared" si="63"/>
        <v>2000</v>
      </c>
    </row>
    <row r="263" spans="1:18" ht="12.75">
      <c r="A263" s="16">
        <v>41</v>
      </c>
      <c r="B263" s="43">
        <v>637005</v>
      </c>
      <c r="C263" s="16" t="s">
        <v>326</v>
      </c>
      <c r="D263" s="113">
        <v>175000</v>
      </c>
      <c r="E263" s="113"/>
      <c r="F263" s="113">
        <f>D263+E263</f>
        <v>175000</v>
      </c>
      <c r="G263" s="308">
        <v>0</v>
      </c>
      <c r="H263" s="111">
        <f t="shared" si="58"/>
        <v>175000</v>
      </c>
      <c r="I263" s="308">
        <v>0</v>
      </c>
      <c r="J263" s="202">
        <f t="shared" si="59"/>
        <v>175000</v>
      </c>
      <c r="K263" s="216">
        <v>0</v>
      </c>
      <c r="L263" s="221">
        <f t="shared" si="60"/>
        <v>175000</v>
      </c>
      <c r="M263" s="216">
        <v>0</v>
      </c>
      <c r="N263" s="221">
        <f t="shared" si="61"/>
        <v>175000</v>
      </c>
      <c r="O263" s="216">
        <v>0</v>
      </c>
      <c r="P263" s="221">
        <f t="shared" si="62"/>
        <v>175000</v>
      </c>
      <c r="Q263" s="216">
        <v>0</v>
      </c>
      <c r="R263" s="221">
        <f t="shared" si="63"/>
        <v>175000</v>
      </c>
    </row>
    <row r="264" spans="1:3" ht="12.75">
      <c r="A264" s="50"/>
      <c r="B264" s="50"/>
      <c r="C264" s="50"/>
    </row>
    <row r="265" spans="1:18" ht="12.75">
      <c r="A265" s="90"/>
      <c r="B265" s="90" t="s">
        <v>344</v>
      </c>
      <c r="C265" s="90" t="s">
        <v>404</v>
      </c>
      <c r="D265" s="79">
        <f>SUM(D266:D269)</f>
        <v>401180</v>
      </c>
      <c r="E265" s="79">
        <f>SUM(E266:E269)</f>
        <v>0</v>
      </c>
      <c r="F265" s="79">
        <f>SUM(F266:F269)</f>
        <v>401180</v>
      </c>
      <c r="G265" s="321">
        <f>SUM(G266:G269)</f>
        <v>0</v>
      </c>
      <c r="H265" s="313">
        <f>F265+G265</f>
        <v>401180</v>
      </c>
      <c r="I265" s="321">
        <f>SUM(I266:I269)</f>
        <v>0</v>
      </c>
      <c r="J265" s="207">
        <f>F265+G265</f>
        <v>401180</v>
      </c>
      <c r="K265" s="222">
        <f>SUM(K266:K269)</f>
        <v>0</v>
      </c>
      <c r="L265" s="207">
        <f>J265+K265</f>
        <v>401180</v>
      </c>
      <c r="M265" s="222">
        <f>SUM(M266:M269)</f>
        <v>0</v>
      </c>
      <c r="N265" s="207">
        <f>L265+M265</f>
        <v>401180</v>
      </c>
      <c r="O265" s="207">
        <f>SUM(O266:O269)</f>
        <v>7300</v>
      </c>
      <c r="P265" s="207">
        <f>N265+O265</f>
        <v>408480</v>
      </c>
      <c r="Q265" s="207">
        <f>SUM(Q266:Q269)</f>
        <v>0</v>
      </c>
      <c r="R265" s="207">
        <f>P265+Q265</f>
        <v>408480</v>
      </c>
    </row>
    <row r="266" spans="1:18" ht="12.75">
      <c r="A266" s="16"/>
      <c r="B266" s="16">
        <v>637005</v>
      </c>
      <c r="C266" s="16" t="s">
        <v>302</v>
      </c>
      <c r="D266" s="113"/>
      <c r="E266" s="113"/>
      <c r="F266" s="113">
        <f>D266+E266</f>
        <v>0</v>
      </c>
      <c r="G266" s="318">
        <v>0</v>
      </c>
      <c r="H266" s="111">
        <f>F266+G266</f>
        <v>0</v>
      </c>
      <c r="I266" s="318">
        <v>0</v>
      </c>
      <c r="J266" s="202">
        <f>F266+G266</f>
        <v>0</v>
      </c>
      <c r="K266" s="223">
        <v>0</v>
      </c>
      <c r="L266" s="202">
        <f>J266+K266</f>
        <v>0</v>
      </c>
      <c r="M266" s="223">
        <v>0</v>
      </c>
      <c r="N266" s="202">
        <f>L266+M266</f>
        <v>0</v>
      </c>
      <c r="O266" s="223">
        <v>0</v>
      </c>
      <c r="P266" s="202">
        <f>N266+O266</f>
        <v>0</v>
      </c>
      <c r="Q266" s="223">
        <v>0</v>
      </c>
      <c r="R266" s="202">
        <f>P266+Q266</f>
        <v>0</v>
      </c>
    </row>
    <row r="267" spans="1:18" ht="12.75">
      <c r="A267" s="16"/>
      <c r="B267" s="16">
        <v>637005</v>
      </c>
      <c r="C267" s="16" t="s">
        <v>302</v>
      </c>
      <c r="D267" s="113"/>
      <c r="E267" s="113"/>
      <c r="F267" s="113">
        <f>D267+E267</f>
        <v>0</v>
      </c>
      <c r="G267" s="318">
        <v>0</v>
      </c>
      <c r="H267" s="111">
        <f>F267+G267</f>
        <v>0</v>
      </c>
      <c r="I267" s="318">
        <v>0</v>
      </c>
      <c r="J267" s="202">
        <f>F267+G267</f>
        <v>0</v>
      </c>
      <c r="K267" s="223">
        <v>0</v>
      </c>
      <c r="L267" s="202">
        <f>J267+K267</f>
        <v>0</v>
      </c>
      <c r="M267" s="223">
        <v>0</v>
      </c>
      <c r="N267" s="202">
        <f>L267+M267</f>
        <v>0</v>
      </c>
      <c r="O267" s="223">
        <v>0</v>
      </c>
      <c r="P267" s="202">
        <f>N267+O267</f>
        <v>0</v>
      </c>
      <c r="Q267" s="223">
        <v>0</v>
      </c>
      <c r="R267" s="202">
        <f>P267+Q267</f>
        <v>0</v>
      </c>
    </row>
    <row r="268" spans="1:18" ht="12.75">
      <c r="A268" s="16"/>
      <c r="B268" s="16">
        <v>644001</v>
      </c>
      <c r="C268" s="16" t="s">
        <v>406</v>
      </c>
      <c r="D268" s="113">
        <v>35000</v>
      </c>
      <c r="E268" s="113"/>
      <c r="F268" s="113">
        <f>D268+E268</f>
        <v>35000</v>
      </c>
      <c r="G268" s="318">
        <v>0</v>
      </c>
      <c r="H268" s="111">
        <f>F268+G268</f>
        <v>35000</v>
      </c>
      <c r="I268" s="318">
        <v>0</v>
      </c>
      <c r="J268" s="202">
        <f>F268+G268</f>
        <v>35000</v>
      </c>
      <c r="K268" s="223">
        <v>0</v>
      </c>
      <c r="L268" s="202">
        <f>J268+K268</f>
        <v>35000</v>
      </c>
      <c r="M268" s="223">
        <v>0</v>
      </c>
      <c r="N268" s="202">
        <f>L268+M268</f>
        <v>35000</v>
      </c>
      <c r="O268" s="223">
        <v>0</v>
      </c>
      <c r="P268" s="202">
        <f>N268+O268</f>
        <v>35000</v>
      </c>
      <c r="Q268" s="223">
        <v>0</v>
      </c>
      <c r="R268" s="202">
        <f>P268+Q268</f>
        <v>35000</v>
      </c>
    </row>
    <row r="269" spans="1:18" ht="12.75">
      <c r="A269" s="16"/>
      <c r="B269" s="16">
        <v>641001</v>
      </c>
      <c r="C269" s="16" t="s">
        <v>405</v>
      </c>
      <c r="D269" s="113">
        <v>366180</v>
      </c>
      <c r="E269" s="113"/>
      <c r="F269" s="113">
        <f>D269+E269</f>
        <v>366180</v>
      </c>
      <c r="G269" s="318">
        <v>0</v>
      </c>
      <c r="H269" s="111">
        <f>F269+G269</f>
        <v>366180</v>
      </c>
      <c r="I269" s="318">
        <v>0</v>
      </c>
      <c r="J269" s="202">
        <f>F269+G269</f>
        <v>366180</v>
      </c>
      <c r="K269" s="223">
        <v>0</v>
      </c>
      <c r="L269" s="202">
        <f>J269+K269</f>
        <v>366180</v>
      </c>
      <c r="M269" s="223">
        <v>0</v>
      </c>
      <c r="N269" s="202">
        <f>L269+M269</f>
        <v>366180</v>
      </c>
      <c r="O269" s="223">
        <v>7300</v>
      </c>
      <c r="P269" s="202">
        <f>N269+O269</f>
        <v>373480</v>
      </c>
      <c r="Q269" s="223">
        <v>0</v>
      </c>
      <c r="R269" s="202">
        <f>P269+Q269</f>
        <v>373480</v>
      </c>
    </row>
    <row r="270" spans="1:3" ht="12.75">
      <c r="A270" s="31"/>
      <c r="B270" s="22"/>
      <c r="C270" s="22"/>
    </row>
    <row r="271" spans="1:18" ht="12.75">
      <c r="A271" s="25"/>
      <c r="B271" s="44" t="s">
        <v>176</v>
      </c>
      <c r="C271" s="20" t="s">
        <v>177</v>
      </c>
      <c r="D271" s="37">
        <f>D272+D274</f>
        <v>41000</v>
      </c>
      <c r="E271" s="37">
        <f>E272+E274</f>
        <v>0</v>
      </c>
      <c r="F271" s="37">
        <f>F272+F274</f>
        <v>41000</v>
      </c>
      <c r="G271" s="227">
        <f>G272+G274</f>
        <v>0</v>
      </c>
      <c r="H271" s="79">
        <f>F271+G271</f>
        <v>41000</v>
      </c>
      <c r="I271" s="227">
        <f>I272+I274</f>
        <v>0</v>
      </c>
      <c r="J271" s="207">
        <f>F271+G271</f>
        <v>41000</v>
      </c>
      <c r="K271" s="208">
        <f>K272+K274</f>
        <v>0</v>
      </c>
      <c r="L271" s="264">
        <f>J271+K271</f>
        <v>41000</v>
      </c>
      <c r="M271" s="208">
        <f>M272+M274</f>
        <v>0</v>
      </c>
      <c r="N271" s="264">
        <f>L271+M271</f>
        <v>41000</v>
      </c>
      <c r="O271" s="208">
        <f>O272+O274</f>
        <v>0</v>
      </c>
      <c r="P271" s="264">
        <f>N271+O271</f>
        <v>41000</v>
      </c>
      <c r="Q271" s="208">
        <f>Q272+Q274</f>
        <v>0</v>
      </c>
      <c r="R271" s="264">
        <f>P271+Q271</f>
        <v>41000</v>
      </c>
    </row>
    <row r="272" spans="1:18" ht="12.75">
      <c r="A272" s="16">
        <v>41</v>
      </c>
      <c r="B272" s="40">
        <v>630</v>
      </c>
      <c r="C272" s="13" t="s">
        <v>301</v>
      </c>
      <c r="D272" s="147">
        <f>SUM(D273:D273)</f>
        <v>40000</v>
      </c>
      <c r="E272" s="147">
        <f>SUM(E273:E273)</f>
        <v>0</v>
      </c>
      <c r="F272" s="147">
        <f>SUM(F273:F273)</f>
        <v>40000</v>
      </c>
      <c r="G272" s="320">
        <f>SUM(G273)</f>
        <v>0</v>
      </c>
      <c r="H272" s="112">
        <f>F272+G272</f>
        <v>40000</v>
      </c>
      <c r="I272" s="320">
        <f>SUM(I273)</f>
        <v>0</v>
      </c>
      <c r="J272" s="203">
        <f>F272+G272</f>
        <v>40000</v>
      </c>
      <c r="K272" s="219">
        <f>SUM(K273)</f>
        <v>0</v>
      </c>
      <c r="L272" s="266">
        <f>J272+K272</f>
        <v>40000</v>
      </c>
      <c r="M272" s="219">
        <f>SUM(M273)</f>
        <v>0</v>
      </c>
      <c r="N272" s="266">
        <f>L272+M272</f>
        <v>40000</v>
      </c>
      <c r="O272" s="219">
        <f>SUM(O273)</f>
        <v>0</v>
      </c>
      <c r="P272" s="266">
        <f>N272+O272</f>
        <v>40000</v>
      </c>
      <c r="Q272" s="219">
        <f>SUM(Q273)</f>
        <v>0</v>
      </c>
      <c r="R272" s="266">
        <f>P272+Q272</f>
        <v>40000</v>
      </c>
    </row>
    <row r="273" spans="1:18" ht="12.75">
      <c r="A273" s="16">
        <v>41</v>
      </c>
      <c r="B273" s="43">
        <v>635</v>
      </c>
      <c r="C273" s="16" t="s">
        <v>408</v>
      </c>
      <c r="D273" s="113">
        <v>40000</v>
      </c>
      <c r="E273" s="113"/>
      <c r="F273" s="113">
        <f>D273+E273</f>
        <v>40000</v>
      </c>
      <c r="G273" s="305">
        <v>0</v>
      </c>
      <c r="H273" s="113">
        <f>F273+G273</f>
        <v>40000</v>
      </c>
      <c r="I273" s="305">
        <v>0</v>
      </c>
      <c r="J273" s="202">
        <f>F273+G273</f>
        <v>40000</v>
      </c>
      <c r="K273" s="210">
        <v>0</v>
      </c>
      <c r="L273" s="262">
        <f>J273+K273</f>
        <v>40000</v>
      </c>
      <c r="M273" s="210">
        <v>0</v>
      </c>
      <c r="N273" s="262">
        <f>L273+M273</f>
        <v>40000</v>
      </c>
      <c r="O273" s="210">
        <v>0</v>
      </c>
      <c r="P273" s="262">
        <f>N273+O273</f>
        <v>40000</v>
      </c>
      <c r="Q273" s="210">
        <v>0</v>
      </c>
      <c r="R273" s="262">
        <f>P273+Q273</f>
        <v>40000</v>
      </c>
    </row>
    <row r="274" spans="1:18" ht="12.75">
      <c r="A274" s="16"/>
      <c r="B274" s="40">
        <v>641</v>
      </c>
      <c r="C274" s="13" t="s">
        <v>407</v>
      </c>
      <c r="D274" s="110">
        <f>D275</f>
        <v>1000</v>
      </c>
      <c r="E274" s="110">
        <f>E275</f>
        <v>0</v>
      </c>
      <c r="F274" s="110">
        <f>F275</f>
        <v>1000</v>
      </c>
      <c r="G274" s="305">
        <f>SUM(G275)</f>
        <v>0</v>
      </c>
      <c r="H274" s="112">
        <f>F274+G274</f>
        <v>1000</v>
      </c>
      <c r="I274" s="305">
        <f>SUM(I275)</f>
        <v>0</v>
      </c>
      <c r="J274" s="202">
        <f>F274+G274</f>
        <v>1000</v>
      </c>
      <c r="K274" s="210">
        <f>SUM(K275)</f>
        <v>0</v>
      </c>
      <c r="L274" s="262">
        <f>J274+K274</f>
        <v>1000</v>
      </c>
      <c r="M274" s="210">
        <f>SUM(M275)</f>
        <v>0</v>
      </c>
      <c r="N274" s="262">
        <f>L274+M274</f>
        <v>1000</v>
      </c>
      <c r="O274" s="210">
        <f>SUM(O275)</f>
        <v>0</v>
      </c>
      <c r="P274" s="262">
        <f>N274+O274</f>
        <v>1000</v>
      </c>
      <c r="Q274" s="210">
        <f>SUM(Q275)</f>
        <v>0</v>
      </c>
      <c r="R274" s="262">
        <f>P274+Q274</f>
        <v>1000</v>
      </c>
    </row>
    <row r="275" spans="1:18" ht="12.75">
      <c r="A275" s="16"/>
      <c r="B275" s="43">
        <v>641001</v>
      </c>
      <c r="C275" s="16" t="s">
        <v>294</v>
      </c>
      <c r="D275" s="113">
        <v>1000</v>
      </c>
      <c r="E275" s="113"/>
      <c r="F275" s="113">
        <f>D275+E275</f>
        <v>1000</v>
      </c>
      <c r="G275" s="305">
        <v>0</v>
      </c>
      <c r="H275" s="113">
        <f>F275+G275</f>
        <v>1000</v>
      </c>
      <c r="I275" s="305">
        <v>0</v>
      </c>
      <c r="J275" s="202">
        <f>F275+G275</f>
        <v>1000</v>
      </c>
      <c r="K275" s="210">
        <v>0</v>
      </c>
      <c r="L275" s="262">
        <f>J275+K275</f>
        <v>1000</v>
      </c>
      <c r="M275" s="210">
        <v>0</v>
      </c>
      <c r="N275" s="262">
        <f>L275+M275</f>
        <v>1000</v>
      </c>
      <c r="O275" s="210">
        <v>0</v>
      </c>
      <c r="P275" s="262">
        <f>N275+O275</f>
        <v>1000</v>
      </c>
      <c r="Q275" s="210">
        <v>0</v>
      </c>
      <c r="R275" s="262">
        <f>P275+Q275</f>
        <v>1000</v>
      </c>
    </row>
    <row r="276" spans="1:6" ht="12.75">
      <c r="A276" s="87"/>
      <c r="B276" s="94"/>
      <c r="C276" s="87"/>
      <c r="D276" s="294"/>
      <c r="E276" s="294"/>
      <c r="F276" s="294"/>
    </row>
    <row r="277" spans="1:18" ht="12.75">
      <c r="A277" s="5"/>
      <c r="B277" s="35" t="s">
        <v>58</v>
      </c>
      <c r="C277" s="36"/>
      <c r="D277" s="77" t="s">
        <v>463</v>
      </c>
      <c r="E277" s="368" t="s">
        <v>465</v>
      </c>
      <c r="F277" s="82" t="s">
        <v>467</v>
      </c>
      <c r="G277" s="200" t="s">
        <v>487</v>
      </c>
      <c r="H277" s="200" t="s">
        <v>486</v>
      </c>
      <c r="I277" s="200" t="s">
        <v>506</v>
      </c>
      <c r="J277" s="82" t="s">
        <v>467</v>
      </c>
      <c r="K277" s="200" t="s">
        <v>509</v>
      </c>
      <c r="L277" s="229" t="s">
        <v>486</v>
      </c>
      <c r="M277" s="200" t="s">
        <v>519</v>
      </c>
      <c r="N277" s="229" t="s">
        <v>486</v>
      </c>
      <c r="O277" s="200" t="s">
        <v>520</v>
      </c>
      <c r="P277" s="229" t="s">
        <v>486</v>
      </c>
      <c r="Q277" s="200" t="s">
        <v>524</v>
      </c>
      <c r="R277" s="229" t="s">
        <v>486</v>
      </c>
    </row>
    <row r="278" spans="1:18" ht="12.75">
      <c r="A278" s="8"/>
      <c r="B278" s="38"/>
      <c r="C278" s="39"/>
      <c r="D278" s="78">
        <v>2017</v>
      </c>
      <c r="E278" s="369"/>
      <c r="F278" s="102" t="s">
        <v>466</v>
      </c>
      <c r="G278" s="201" t="s">
        <v>488</v>
      </c>
      <c r="H278" s="201" t="s">
        <v>466</v>
      </c>
      <c r="I278" s="201" t="s">
        <v>505</v>
      </c>
      <c r="J278" s="102" t="s">
        <v>466</v>
      </c>
      <c r="K278" s="102" t="s">
        <v>505</v>
      </c>
      <c r="L278" s="230" t="s">
        <v>466</v>
      </c>
      <c r="M278" s="102" t="s">
        <v>505</v>
      </c>
      <c r="N278" s="230" t="s">
        <v>466</v>
      </c>
      <c r="O278" s="102" t="s">
        <v>505</v>
      </c>
      <c r="P278" s="230" t="s">
        <v>466</v>
      </c>
      <c r="Q278" s="102" t="s">
        <v>505</v>
      </c>
      <c r="R278" s="230" t="s">
        <v>466</v>
      </c>
    </row>
    <row r="279" spans="1:18" ht="12.75">
      <c r="A279" s="20"/>
      <c r="B279" s="44" t="s">
        <v>178</v>
      </c>
      <c r="C279" s="20" t="s">
        <v>179</v>
      </c>
      <c r="D279" s="116">
        <f>D280+D282</f>
        <v>16460</v>
      </c>
      <c r="E279" s="116">
        <f>E280+E282</f>
        <v>0</v>
      </c>
      <c r="F279" s="116">
        <f>F280+F282</f>
        <v>16460</v>
      </c>
      <c r="G279" s="227">
        <f>G280+G282</f>
        <v>0</v>
      </c>
      <c r="H279" s="79">
        <f>F279+G279</f>
        <v>16460</v>
      </c>
      <c r="I279" s="227">
        <f>I280+I282</f>
        <v>0</v>
      </c>
      <c r="J279" s="207">
        <f aca="true" t="shared" si="64" ref="J279:J286">F279+G279</f>
        <v>16460</v>
      </c>
      <c r="K279" s="208">
        <f>K280+K282</f>
        <v>0</v>
      </c>
      <c r="L279" s="264">
        <f>J279+K279</f>
        <v>16460</v>
      </c>
      <c r="M279" s="208">
        <f>M280+M282</f>
        <v>0</v>
      </c>
      <c r="N279" s="264">
        <f>L279+M279</f>
        <v>16460</v>
      </c>
      <c r="O279" s="208">
        <f>O280+O282</f>
        <v>0</v>
      </c>
      <c r="P279" s="264">
        <f>N279+O279</f>
        <v>16460</v>
      </c>
      <c r="Q279" s="208">
        <f>Q280+Q282</f>
        <v>0</v>
      </c>
      <c r="R279" s="264">
        <f>P279+Q279</f>
        <v>16460</v>
      </c>
    </row>
    <row r="280" spans="1:18" ht="12.75">
      <c r="A280" s="16">
        <v>41</v>
      </c>
      <c r="B280" s="40">
        <v>633</v>
      </c>
      <c r="C280" s="13" t="s">
        <v>84</v>
      </c>
      <c r="D280" s="125">
        <f>SUM(D281)</f>
        <v>5000</v>
      </c>
      <c r="E280" s="125">
        <f>SUM(E281)</f>
        <v>0</v>
      </c>
      <c r="F280" s="199">
        <f>SUM(F281)</f>
        <v>5000</v>
      </c>
      <c r="G280" s="320">
        <f>SUM(G281)</f>
        <v>0</v>
      </c>
      <c r="H280" s="112">
        <f aca="true" t="shared" si="65" ref="H280:H286">F280+G280</f>
        <v>5000</v>
      </c>
      <c r="I280" s="320">
        <f>SUM(I281)</f>
        <v>0</v>
      </c>
      <c r="J280" s="203">
        <f t="shared" si="64"/>
        <v>5000</v>
      </c>
      <c r="K280" s="219">
        <f>SUM(K281)</f>
        <v>0</v>
      </c>
      <c r="L280" s="260">
        <f aca="true" t="shared" si="66" ref="L280:L286">J280+K280</f>
        <v>5000</v>
      </c>
      <c r="M280" s="219">
        <f>SUM(M281)</f>
        <v>0</v>
      </c>
      <c r="N280" s="260">
        <f aca="true" t="shared" si="67" ref="N280:N286">L280+M280</f>
        <v>5000</v>
      </c>
      <c r="O280" s="219">
        <f>SUM(O281)</f>
        <v>0</v>
      </c>
      <c r="P280" s="260">
        <f aca="true" t="shared" si="68" ref="P280:P286">N280+O280</f>
        <v>5000</v>
      </c>
      <c r="Q280" s="219">
        <f>SUM(Q281)</f>
        <v>0</v>
      </c>
      <c r="R280" s="260">
        <f aca="true" t="shared" si="69" ref="R280:R286">P280+Q280</f>
        <v>5000</v>
      </c>
    </row>
    <row r="281" spans="1:18" ht="12.75">
      <c r="A281" s="16">
        <v>41</v>
      </c>
      <c r="B281" s="43">
        <v>633006</v>
      </c>
      <c r="C281" s="16" t="s">
        <v>180</v>
      </c>
      <c r="D281" s="124">
        <v>5000</v>
      </c>
      <c r="E281" s="124"/>
      <c r="F281" s="113">
        <f>D281+E281</f>
        <v>5000</v>
      </c>
      <c r="G281" s="305">
        <v>0</v>
      </c>
      <c r="H281" s="113">
        <f t="shared" si="65"/>
        <v>5000</v>
      </c>
      <c r="I281" s="305">
        <v>0</v>
      </c>
      <c r="J281" s="202">
        <f t="shared" si="64"/>
        <v>5000</v>
      </c>
      <c r="K281" s="210">
        <v>0</v>
      </c>
      <c r="L281" s="260">
        <f t="shared" si="66"/>
        <v>5000</v>
      </c>
      <c r="M281" s="210">
        <v>0</v>
      </c>
      <c r="N281" s="260">
        <f t="shared" si="67"/>
        <v>5000</v>
      </c>
      <c r="O281" s="210">
        <v>0</v>
      </c>
      <c r="P281" s="260">
        <f t="shared" si="68"/>
        <v>5000</v>
      </c>
      <c r="Q281" s="210">
        <v>0</v>
      </c>
      <c r="R281" s="260">
        <f t="shared" si="69"/>
        <v>5000</v>
      </c>
    </row>
    <row r="282" spans="1:18" ht="12.75">
      <c r="A282" s="16">
        <v>41</v>
      </c>
      <c r="B282" s="40">
        <v>637</v>
      </c>
      <c r="C282" s="13" t="s">
        <v>104</v>
      </c>
      <c r="D282" s="125">
        <f>SUM(D283)</f>
        <v>11460</v>
      </c>
      <c r="E282" s="125">
        <f>SUM(E283)</f>
        <v>0</v>
      </c>
      <c r="F282" s="199">
        <f>SUM(F283)</f>
        <v>11460</v>
      </c>
      <c r="G282" s="305">
        <f>SUM(G283)</f>
        <v>0</v>
      </c>
      <c r="H282" s="112">
        <f t="shared" si="65"/>
        <v>11460</v>
      </c>
      <c r="I282" s="305">
        <f>SUM(I283)</f>
        <v>0</v>
      </c>
      <c r="J282" s="202">
        <f t="shared" si="64"/>
        <v>11460</v>
      </c>
      <c r="K282" s="210">
        <f>SUM(K283)</f>
        <v>0</v>
      </c>
      <c r="L282" s="260">
        <f t="shared" si="66"/>
        <v>11460</v>
      </c>
      <c r="M282" s="210">
        <f>SUM(M283)</f>
        <v>0</v>
      </c>
      <c r="N282" s="260">
        <f t="shared" si="67"/>
        <v>11460</v>
      </c>
      <c r="O282" s="210">
        <f>SUM(O283)</f>
        <v>0</v>
      </c>
      <c r="P282" s="260">
        <f t="shared" si="68"/>
        <v>11460</v>
      </c>
      <c r="Q282" s="210">
        <f>SUM(Q283)</f>
        <v>0</v>
      </c>
      <c r="R282" s="260">
        <f t="shared" si="69"/>
        <v>11460</v>
      </c>
    </row>
    <row r="283" spans="1:18" ht="12.75">
      <c r="A283" s="16">
        <v>41</v>
      </c>
      <c r="B283" s="16">
        <v>637004</v>
      </c>
      <c r="C283" s="16" t="s">
        <v>181</v>
      </c>
      <c r="D283" s="124">
        <v>11460</v>
      </c>
      <c r="E283" s="124"/>
      <c r="F283" s="113">
        <f>D283+E283</f>
        <v>11460</v>
      </c>
      <c r="G283" s="305">
        <v>0</v>
      </c>
      <c r="H283" s="113">
        <f t="shared" si="65"/>
        <v>11460</v>
      </c>
      <c r="I283" s="305">
        <v>0</v>
      </c>
      <c r="J283" s="202">
        <f t="shared" si="64"/>
        <v>11460</v>
      </c>
      <c r="K283" s="210">
        <v>0</v>
      </c>
      <c r="L283" s="260">
        <f t="shared" si="66"/>
        <v>11460</v>
      </c>
      <c r="M283" s="210">
        <v>0</v>
      </c>
      <c r="N283" s="260">
        <f t="shared" si="67"/>
        <v>11460</v>
      </c>
      <c r="O283" s="210">
        <v>0</v>
      </c>
      <c r="P283" s="260">
        <f t="shared" si="68"/>
        <v>11460</v>
      </c>
      <c r="Q283" s="210">
        <v>0</v>
      </c>
      <c r="R283" s="260">
        <f t="shared" si="69"/>
        <v>11460</v>
      </c>
    </row>
    <row r="284" spans="1:18" ht="12.75">
      <c r="A284" s="20"/>
      <c r="B284" s="20" t="s">
        <v>178</v>
      </c>
      <c r="C284" s="20" t="s">
        <v>303</v>
      </c>
      <c r="D284" s="117">
        <f>SUM(D285:D286)</f>
        <v>111670</v>
      </c>
      <c r="E284" s="117">
        <f>SUM(E285:E286)</f>
        <v>0</v>
      </c>
      <c r="F284" s="117">
        <f>SUM(F285:F286)</f>
        <v>111670</v>
      </c>
      <c r="G284" s="227">
        <f>SUM(G285:G286)</f>
        <v>0</v>
      </c>
      <c r="H284" s="79">
        <f t="shared" si="65"/>
        <v>111670</v>
      </c>
      <c r="I284" s="227">
        <f>SUM(I285:I286)</f>
        <v>0</v>
      </c>
      <c r="J284" s="207">
        <f t="shared" si="64"/>
        <v>111670</v>
      </c>
      <c r="K284" s="208">
        <f>SUM(K285:K286)</f>
        <v>0</v>
      </c>
      <c r="L284" s="264">
        <f t="shared" si="66"/>
        <v>111670</v>
      </c>
      <c r="M284" s="208">
        <f>SUM(M285:M286)</f>
        <v>0</v>
      </c>
      <c r="N284" s="264">
        <f t="shared" si="67"/>
        <v>111670</v>
      </c>
      <c r="O284" s="208">
        <f>SUM(O285:O286)</f>
        <v>0</v>
      </c>
      <c r="P284" s="264">
        <f t="shared" si="68"/>
        <v>111670</v>
      </c>
      <c r="Q284" s="208">
        <f>SUM(Q285:Q286)</f>
        <v>0</v>
      </c>
      <c r="R284" s="264">
        <f t="shared" si="69"/>
        <v>111670</v>
      </c>
    </row>
    <row r="285" spans="1:18" ht="12.75">
      <c r="A285" s="16"/>
      <c r="B285" s="40">
        <v>630</v>
      </c>
      <c r="C285" s="13" t="s">
        <v>409</v>
      </c>
      <c r="D285" s="124"/>
      <c r="E285" s="124"/>
      <c r="F285" s="111"/>
      <c r="G285" s="305"/>
      <c r="H285" s="112">
        <f t="shared" si="65"/>
        <v>0</v>
      </c>
      <c r="I285" s="305"/>
      <c r="J285" s="203">
        <f t="shared" si="64"/>
        <v>0</v>
      </c>
      <c r="K285" s="210"/>
      <c r="L285" s="260">
        <f t="shared" si="66"/>
        <v>0</v>
      </c>
      <c r="M285" s="210"/>
      <c r="N285" s="260">
        <f t="shared" si="67"/>
        <v>0</v>
      </c>
      <c r="O285" s="210"/>
      <c r="P285" s="260">
        <f t="shared" si="68"/>
        <v>0</v>
      </c>
      <c r="Q285" s="210"/>
      <c r="R285" s="260">
        <f t="shared" si="69"/>
        <v>0</v>
      </c>
    </row>
    <row r="286" spans="1:18" ht="12.75">
      <c r="A286" s="16"/>
      <c r="B286" s="40">
        <v>6410001</v>
      </c>
      <c r="C286" s="13" t="s">
        <v>442</v>
      </c>
      <c r="D286" s="125">
        <v>111670</v>
      </c>
      <c r="E286" s="125"/>
      <c r="F286" s="113">
        <f>D286+E286</f>
        <v>111670</v>
      </c>
      <c r="G286" s="305">
        <v>0</v>
      </c>
      <c r="H286" s="113">
        <f t="shared" si="65"/>
        <v>111670</v>
      </c>
      <c r="I286" s="305">
        <v>0</v>
      </c>
      <c r="J286" s="202">
        <f t="shared" si="64"/>
        <v>111670</v>
      </c>
      <c r="K286" s="210">
        <v>0</v>
      </c>
      <c r="L286" s="260">
        <f t="shared" si="66"/>
        <v>111670</v>
      </c>
      <c r="M286" s="210">
        <v>0</v>
      </c>
      <c r="N286" s="260">
        <f t="shared" si="67"/>
        <v>111670</v>
      </c>
      <c r="O286" s="210">
        <v>0</v>
      </c>
      <c r="P286" s="260">
        <f t="shared" si="68"/>
        <v>111670</v>
      </c>
      <c r="Q286" s="210">
        <v>0</v>
      </c>
      <c r="R286" s="260">
        <f t="shared" si="69"/>
        <v>111670</v>
      </c>
    </row>
    <row r="287" spans="1:9" ht="12.75">
      <c r="A287" s="16"/>
      <c r="B287" s="40"/>
      <c r="C287" s="13"/>
      <c r="D287" s="136"/>
      <c r="E287" s="136"/>
      <c r="F287" s="136"/>
      <c r="G287" s="322"/>
      <c r="H287" s="322"/>
      <c r="I287" s="322"/>
    </row>
    <row r="288" spans="1:18" ht="12.75">
      <c r="A288" s="5"/>
      <c r="B288" s="35" t="s">
        <v>58</v>
      </c>
      <c r="C288" s="36"/>
      <c r="D288" s="77" t="s">
        <v>463</v>
      </c>
      <c r="E288" s="368" t="s">
        <v>465</v>
      </c>
      <c r="F288" s="82" t="s">
        <v>467</v>
      </c>
      <c r="G288" s="200" t="s">
        <v>487</v>
      </c>
      <c r="H288" s="200" t="s">
        <v>486</v>
      </c>
      <c r="I288" s="200" t="s">
        <v>506</v>
      </c>
      <c r="J288" s="82" t="s">
        <v>467</v>
      </c>
      <c r="K288" s="200" t="s">
        <v>509</v>
      </c>
      <c r="L288" s="229" t="s">
        <v>486</v>
      </c>
      <c r="M288" s="200" t="s">
        <v>519</v>
      </c>
      <c r="N288" s="229" t="s">
        <v>486</v>
      </c>
      <c r="O288" s="200" t="s">
        <v>520</v>
      </c>
      <c r="P288" s="229" t="s">
        <v>486</v>
      </c>
      <c r="Q288" s="200" t="s">
        <v>524</v>
      </c>
      <c r="R288" s="229" t="s">
        <v>486</v>
      </c>
    </row>
    <row r="289" spans="1:18" ht="12.75">
      <c r="A289" s="8"/>
      <c r="B289" s="38"/>
      <c r="C289" s="39"/>
      <c r="D289" s="78">
        <v>2017</v>
      </c>
      <c r="E289" s="369"/>
      <c r="F289" s="102" t="s">
        <v>466</v>
      </c>
      <c r="G289" s="201" t="s">
        <v>488</v>
      </c>
      <c r="H289" s="201" t="s">
        <v>466</v>
      </c>
      <c r="I289" s="201" t="s">
        <v>505</v>
      </c>
      <c r="J289" s="102" t="s">
        <v>466</v>
      </c>
      <c r="K289" s="102" t="s">
        <v>505</v>
      </c>
      <c r="L289" s="230" t="s">
        <v>466</v>
      </c>
      <c r="M289" s="102" t="s">
        <v>505</v>
      </c>
      <c r="N289" s="230" t="s">
        <v>466</v>
      </c>
      <c r="O289" s="102" t="s">
        <v>505</v>
      </c>
      <c r="P289" s="230" t="s">
        <v>466</v>
      </c>
      <c r="Q289" s="102" t="s">
        <v>505</v>
      </c>
      <c r="R289" s="230" t="s">
        <v>466</v>
      </c>
    </row>
    <row r="290" spans="1:18" ht="12.75">
      <c r="A290" s="20"/>
      <c r="B290" s="44" t="s">
        <v>182</v>
      </c>
      <c r="C290" s="20" t="s">
        <v>410</v>
      </c>
      <c r="D290" s="145">
        <f>D291+D296+D298+D303+D305</f>
        <v>151940</v>
      </c>
      <c r="E290" s="145">
        <f>E291+E296+E298+E303+E305</f>
        <v>-39890</v>
      </c>
      <c r="F290" s="145">
        <f>F291+F296+F298+F303+F305</f>
        <v>112050</v>
      </c>
      <c r="G290" s="98">
        <f>G291+G296+G298+G303+G305</f>
        <v>0</v>
      </c>
      <c r="H290" s="98">
        <f>F290+G290</f>
        <v>112050</v>
      </c>
      <c r="I290" s="98">
        <f>I291+I296+I298+I303+I305</f>
        <v>0</v>
      </c>
      <c r="J290" s="207">
        <f>F290+G290</f>
        <v>112050</v>
      </c>
      <c r="K290" s="207">
        <f>K291+K296+K298+K303+K305</f>
        <v>0</v>
      </c>
      <c r="L290" s="207">
        <f>J290+K290</f>
        <v>112050</v>
      </c>
      <c r="M290" s="207">
        <f>M291+M296+M298+M303+M305</f>
        <v>43102</v>
      </c>
      <c r="N290" s="207">
        <f>L290+M290</f>
        <v>155152</v>
      </c>
      <c r="O290" s="207">
        <f>O291+O296+O298+O303+O305</f>
        <v>13891</v>
      </c>
      <c r="P290" s="207">
        <f>N290+O290</f>
        <v>169043</v>
      </c>
      <c r="Q290" s="207">
        <f>Q291+Q296+Q298+Q303+Q305</f>
        <v>0</v>
      </c>
      <c r="R290" s="207">
        <f>P290+Q290</f>
        <v>169043</v>
      </c>
    </row>
    <row r="291" spans="1:18" ht="12.75">
      <c r="A291" s="16">
        <v>41</v>
      </c>
      <c r="B291" s="13">
        <v>632</v>
      </c>
      <c r="C291" s="13" t="s">
        <v>183</v>
      </c>
      <c r="D291" s="110">
        <f>SUM(D292:D295)</f>
        <v>35200</v>
      </c>
      <c r="E291" s="110">
        <f>SUM(E292:E295)</f>
        <v>-30500</v>
      </c>
      <c r="F291" s="110">
        <f>SUM(F292:F295)</f>
        <v>4700</v>
      </c>
      <c r="G291" s="323">
        <f>SUM(G292:G295)</f>
        <v>0</v>
      </c>
      <c r="H291" s="110">
        <f>F291+G291</f>
        <v>4700</v>
      </c>
      <c r="I291" s="323">
        <f>SUM(I292:I295)</f>
        <v>0</v>
      </c>
      <c r="J291" s="203">
        <f aca="true" t="shared" si="70" ref="J291:J310">F291+G291</f>
        <v>4700</v>
      </c>
      <c r="K291" s="203">
        <f>SUM(K292:K295)</f>
        <v>0</v>
      </c>
      <c r="L291" s="203">
        <f aca="true" t="shared" si="71" ref="L291:L310">J291+K291</f>
        <v>4700</v>
      </c>
      <c r="M291" s="203">
        <f>SUM(M292:M295)</f>
        <v>0</v>
      </c>
      <c r="N291" s="203">
        <f aca="true" t="shared" si="72" ref="N291:N310">L291+M291</f>
        <v>4700</v>
      </c>
      <c r="O291" s="203">
        <f>SUM(O292:O295)</f>
        <v>0</v>
      </c>
      <c r="P291" s="203">
        <f aca="true" t="shared" si="73" ref="P291:P310">N291+O291</f>
        <v>4700</v>
      </c>
      <c r="Q291" s="203">
        <f>SUM(Q292:Q295)</f>
        <v>0</v>
      </c>
      <c r="R291" s="203">
        <f aca="true" t="shared" si="74" ref="R291:R310">P291+Q291</f>
        <v>4700</v>
      </c>
    </row>
    <row r="292" spans="1:18" ht="12.75" outlineLevel="1">
      <c r="A292" s="16">
        <v>41</v>
      </c>
      <c r="B292" s="16">
        <v>632001</v>
      </c>
      <c r="C292" s="16" t="s">
        <v>184</v>
      </c>
      <c r="D292" s="113">
        <f>2000+12000</f>
        <v>14000</v>
      </c>
      <c r="E292" s="113">
        <v>-12000</v>
      </c>
      <c r="F292" s="113">
        <f>D292+E292</f>
        <v>2000</v>
      </c>
      <c r="G292" s="306">
        <v>0</v>
      </c>
      <c r="H292" s="109">
        <f aca="true" t="shared" si="75" ref="H292:H310">F292+G292</f>
        <v>2000</v>
      </c>
      <c r="I292" s="306">
        <v>0</v>
      </c>
      <c r="J292" s="202">
        <f t="shared" si="70"/>
        <v>2000</v>
      </c>
      <c r="K292" s="202">
        <v>0</v>
      </c>
      <c r="L292" s="202">
        <f t="shared" si="71"/>
        <v>2000</v>
      </c>
      <c r="M292" s="202">
        <v>0</v>
      </c>
      <c r="N292" s="202">
        <f t="shared" si="72"/>
        <v>2000</v>
      </c>
      <c r="O292" s="202">
        <v>0</v>
      </c>
      <c r="P292" s="202">
        <f t="shared" si="73"/>
        <v>2000</v>
      </c>
      <c r="Q292" s="202">
        <v>0</v>
      </c>
      <c r="R292" s="202">
        <f t="shared" si="74"/>
        <v>2000</v>
      </c>
    </row>
    <row r="293" spans="1:18" ht="12.75" outlineLevel="1">
      <c r="A293" s="16">
        <v>41</v>
      </c>
      <c r="B293" s="16">
        <v>632001</v>
      </c>
      <c r="C293" s="16" t="s">
        <v>157</v>
      </c>
      <c r="D293" s="113">
        <f>2000+17000</f>
        <v>19000</v>
      </c>
      <c r="E293" s="113">
        <v>-17000</v>
      </c>
      <c r="F293" s="113">
        <f>D293+E293</f>
        <v>2000</v>
      </c>
      <c r="G293" s="306">
        <v>0</v>
      </c>
      <c r="H293" s="109">
        <f t="shared" si="75"/>
        <v>2000</v>
      </c>
      <c r="I293" s="306">
        <v>0</v>
      </c>
      <c r="J293" s="202">
        <f t="shared" si="70"/>
        <v>2000</v>
      </c>
      <c r="K293" s="202">
        <v>0</v>
      </c>
      <c r="L293" s="202">
        <f t="shared" si="71"/>
        <v>2000</v>
      </c>
      <c r="M293" s="202">
        <v>0</v>
      </c>
      <c r="N293" s="202">
        <f t="shared" si="72"/>
        <v>2000</v>
      </c>
      <c r="O293" s="202">
        <v>0</v>
      </c>
      <c r="P293" s="202">
        <f t="shared" si="73"/>
        <v>2000</v>
      </c>
      <c r="Q293" s="202">
        <v>0</v>
      </c>
      <c r="R293" s="202">
        <f t="shared" si="74"/>
        <v>2000</v>
      </c>
    </row>
    <row r="294" spans="1:18" ht="12.75" outlineLevel="1">
      <c r="A294" s="16">
        <v>41</v>
      </c>
      <c r="B294" s="16">
        <v>632002</v>
      </c>
      <c r="C294" s="16" t="s">
        <v>185</v>
      </c>
      <c r="D294" s="113">
        <f>700+1500</f>
        <v>2200</v>
      </c>
      <c r="E294" s="113">
        <v>-1500</v>
      </c>
      <c r="F294" s="113">
        <f>D294+E294</f>
        <v>700</v>
      </c>
      <c r="G294" s="306">
        <v>0</v>
      </c>
      <c r="H294" s="109">
        <f t="shared" si="75"/>
        <v>700</v>
      </c>
      <c r="I294" s="306">
        <v>0</v>
      </c>
      <c r="J294" s="202">
        <f t="shared" si="70"/>
        <v>700</v>
      </c>
      <c r="K294" s="202">
        <v>0</v>
      </c>
      <c r="L294" s="202">
        <f t="shared" si="71"/>
        <v>700</v>
      </c>
      <c r="M294" s="202">
        <v>0</v>
      </c>
      <c r="N294" s="202">
        <f t="shared" si="72"/>
        <v>700</v>
      </c>
      <c r="O294" s="202">
        <v>0</v>
      </c>
      <c r="P294" s="202">
        <f t="shared" si="73"/>
        <v>700</v>
      </c>
      <c r="Q294" s="202">
        <v>0</v>
      </c>
      <c r="R294" s="202">
        <f t="shared" si="74"/>
        <v>700</v>
      </c>
    </row>
    <row r="295" spans="1:18" ht="12.75" outlineLevel="1">
      <c r="A295" s="16">
        <v>41</v>
      </c>
      <c r="B295" s="16">
        <v>632003</v>
      </c>
      <c r="C295" s="16" t="s">
        <v>158</v>
      </c>
      <c r="D295" s="113">
        <v>0</v>
      </c>
      <c r="E295" s="113"/>
      <c r="F295" s="113">
        <f>D295+E295</f>
        <v>0</v>
      </c>
      <c r="G295" s="306">
        <v>0</v>
      </c>
      <c r="H295" s="109">
        <f t="shared" si="75"/>
        <v>0</v>
      </c>
      <c r="I295" s="306">
        <v>0</v>
      </c>
      <c r="J295" s="202">
        <f t="shared" si="70"/>
        <v>0</v>
      </c>
      <c r="K295" s="202">
        <v>0</v>
      </c>
      <c r="L295" s="202">
        <f t="shared" si="71"/>
        <v>0</v>
      </c>
      <c r="M295" s="202">
        <v>0</v>
      </c>
      <c r="N295" s="202">
        <f t="shared" si="72"/>
        <v>0</v>
      </c>
      <c r="O295" s="202">
        <v>0</v>
      </c>
      <c r="P295" s="202">
        <f t="shared" si="73"/>
        <v>0</v>
      </c>
      <c r="Q295" s="202">
        <v>0</v>
      </c>
      <c r="R295" s="202">
        <f t="shared" si="74"/>
        <v>0</v>
      </c>
    </row>
    <row r="296" spans="1:18" ht="12.75">
      <c r="A296" s="13">
        <v>41</v>
      </c>
      <c r="B296" s="13">
        <v>633</v>
      </c>
      <c r="C296" s="13" t="s">
        <v>84</v>
      </c>
      <c r="D296" s="112">
        <f>SUM(D297)</f>
        <v>900</v>
      </c>
      <c r="E296" s="112">
        <f>SUM(E297)</f>
        <v>0</v>
      </c>
      <c r="F296" s="112">
        <f>SUM(F297)</f>
        <v>900</v>
      </c>
      <c r="G296" s="113">
        <f>SUM(G297)</f>
        <v>0</v>
      </c>
      <c r="H296" s="110">
        <f t="shared" si="75"/>
        <v>900</v>
      </c>
      <c r="I296" s="113"/>
      <c r="J296" s="202">
        <f t="shared" si="70"/>
        <v>900</v>
      </c>
      <c r="K296" s="202">
        <f>SUM(K297)</f>
        <v>0</v>
      </c>
      <c r="L296" s="202">
        <f t="shared" si="71"/>
        <v>900</v>
      </c>
      <c r="M296" s="202">
        <f>SUM(M297)</f>
        <v>0</v>
      </c>
      <c r="N296" s="202">
        <f t="shared" si="72"/>
        <v>900</v>
      </c>
      <c r="O296" s="202">
        <f>SUM(O297)</f>
        <v>0</v>
      </c>
      <c r="P296" s="202">
        <f t="shared" si="73"/>
        <v>900</v>
      </c>
      <c r="Q296" s="202">
        <f>SUM(Q297)</f>
        <v>0</v>
      </c>
      <c r="R296" s="202">
        <f t="shared" si="74"/>
        <v>900</v>
      </c>
    </row>
    <row r="297" spans="1:18" ht="12.75">
      <c r="A297" s="16">
        <v>41</v>
      </c>
      <c r="B297" s="16">
        <v>633006</v>
      </c>
      <c r="C297" s="16" t="s">
        <v>170</v>
      </c>
      <c r="D297" s="113">
        <v>900</v>
      </c>
      <c r="E297" s="113"/>
      <c r="F297" s="113">
        <f>D297+E297</f>
        <v>900</v>
      </c>
      <c r="G297" s="306">
        <v>0</v>
      </c>
      <c r="H297" s="109">
        <f t="shared" si="75"/>
        <v>900</v>
      </c>
      <c r="I297" s="306">
        <v>0</v>
      </c>
      <c r="J297" s="202">
        <f t="shared" si="70"/>
        <v>900</v>
      </c>
      <c r="K297" s="211">
        <v>0</v>
      </c>
      <c r="L297" s="202">
        <f t="shared" si="71"/>
        <v>900</v>
      </c>
      <c r="M297" s="211">
        <v>0</v>
      </c>
      <c r="N297" s="202">
        <f t="shared" si="72"/>
        <v>900</v>
      </c>
      <c r="O297" s="211">
        <v>0</v>
      </c>
      <c r="P297" s="202">
        <f t="shared" si="73"/>
        <v>900</v>
      </c>
      <c r="Q297" s="211">
        <v>0</v>
      </c>
      <c r="R297" s="202">
        <f t="shared" si="74"/>
        <v>900</v>
      </c>
    </row>
    <row r="298" spans="1:18" ht="12.75">
      <c r="A298" s="13">
        <v>41</v>
      </c>
      <c r="B298" s="13">
        <v>635</v>
      </c>
      <c r="C298" s="13" t="s">
        <v>186</v>
      </c>
      <c r="D298" s="110">
        <f>SUM(D299:D302)</f>
        <v>82000</v>
      </c>
      <c r="E298" s="110">
        <f>SUM(E299:E302)</f>
        <v>-950</v>
      </c>
      <c r="F298" s="110">
        <f>SUM(F299:F302)</f>
        <v>81050</v>
      </c>
      <c r="G298" s="323">
        <f>SUM(G299:G302)</f>
        <v>0</v>
      </c>
      <c r="H298" s="110">
        <f t="shared" si="75"/>
        <v>81050</v>
      </c>
      <c r="I298" s="323">
        <f>SUM(I299:I302)</f>
        <v>0</v>
      </c>
      <c r="J298" s="203">
        <f t="shared" si="70"/>
        <v>81050</v>
      </c>
      <c r="K298" s="14">
        <f>SUM(K299:K302)</f>
        <v>0</v>
      </c>
      <c r="L298" s="14">
        <f t="shared" si="71"/>
        <v>81050</v>
      </c>
      <c r="M298" s="14">
        <f>SUM(M299:M302)</f>
        <v>40000</v>
      </c>
      <c r="N298" s="14">
        <f t="shared" si="72"/>
        <v>121050</v>
      </c>
      <c r="O298" s="14">
        <f>SUM(O299:O302)</f>
        <v>13891</v>
      </c>
      <c r="P298" s="14">
        <f t="shared" si="73"/>
        <v>134941</v>
      </c>
      <c r="Q298" s="14">
        <f>SUM(Q299:Q302)</f>
        <v>0</v>
      </c>
      <c r="R298" s="14">
        <f t="shared" si="74"/>
        <v>134941</v>
      </c>
    </row>
    <row r="299" spans="1:18" ht="12.75">
      <c r="A299" s="16">
        <v>41</v>
      </c>
      <c r="B299" s="16">
        <v>635004</v>
      </c>
      <c r="C299" s="16" t="s">
        <v>187</v>
      </c>
      <c r="D299" s="113">
        <v>2000</v>
      </c>
      <c r="E299" s="113">
        <v>-950</v>
      </c>
      <c r="F299" s="113">
        <f>D299+E299</f>
        <v>1050</v>
      </c>
      <c r="G299" s="306">
        <v>0</v>
      </c>
      <c r="H299" s="109">
        <f t="shared" si="75"/>
        <v>1050</v>
      </c>
      <c r="I299" s="306">
        <v>0</v>
      </c>
      <c r="J299" s="202">
        <f t="shared" si="70"/>
        <v>1050</v>
      </c>
      <c r="K299" s="15"/>
      <c r="L299" s="202">
        <f t="shared" si="71"/>
        <v>1050</v>
      </c>
      <c r="M299" s="15"/>
      <c r="N299" s="202">
        <f t="shared" si="72"/>
        <v>1050</v>
      </c>
      <c r="O299" s="15"/>
      <c r="P299" s="202">
        <f t="shared" si="73"/>
        <v>1050</v>
      </c>
      <c r="Q299" s="15"/>
      <c r="R299" s="202">
        <f t="shared" si="74"/>
        <v>1050</v>
      </c>
    </row>
    <row r="300" spans="1:18" ht="12.75">
      <c r="A300" s="16">
        <v>41</v>
      </c>
      <c r="B300" s="16">
        <v>635005</v>
      </c>
      <c r="C300" s="16" t="s">
        <v>423</v>
      </c>
      <c r="D300" s="113">
        <v>0</v>
      </c>
      <c r="E300" s="113"/>
      <c r="F300" s="113">
        <f>D300+E300</f>
        <v>0</v>
      </c>
      <c r="G300" s="306">
        <v>0</v>
      </c>
      <c r="H300" s="109">
        <f t="shared" si="75"/>
        <v>0</v>
      </c>
      <c r="I300" s="306">
        <v>0</v>
      </c>
      <c r="J300" s="202">
        <f t="shared" si="70"/>
        <v>0</v>
      </c>
      <c r="K300" s="15"/>
      <c r="L300" s="202">
        <f t="shared" si="71"/>
        <v>0</v>
      </c>
      <c r="M300" s="15"/>
      <c r="N300" s="202">
        <f t="shared" si="72"/>
        <v>0</v>
      </c>
      <c r="O300" s="15"/>
      <c r="P300" s="202">
        <f t="shared" si="73"/>
        <v>0</v>
      </c>
      <c r="Q300" s="15"/>
      <c r="R300" s="202">
        <f t="shared" si="74"/>
        <v>0</v>
      </c>
    </row>
    <row r="301" spans="1:18" ht="12.75">
      <c r="A301" s="16">
        <v>41</v>
      </c>
      <c r="B301" s="16">
        <v>635006</v>
      </c>
      <c r="C301" s="16" t="s">
        <v>188</v>
      </c>
      <c r="D301" s="113">
        <v>80000</v>
      </c>
      <c r="E301" s="113"/>
      <c r="F301" s="113">
        <f>D301+E301</f>
        <v>80000</v>
      </c>
      <c r="G301" s="306">
        <v>0</v>
      </c>
      <c r="H301" s="109">
        <f t="shared" si="75"/>
        <v>80000</v>
      </c>
      <c r="I301" s="306">
        <v>0</v>
      </c>
      <c r="J301" s="202">
        <f t="shared" si="70"/>
        <v>80000</v>
      </c>
      <c r="K301" s="15">
        <v>0</v>
      </c>
      <c r="L301" s="202">
        <f t="shared" si="71"/>
        <v>80000</v>
      </c>
      <c r="M301" s="15">
        <v>30000</v>
      </c>
      <c r="N301" s="202">
        <f t="shared" si="72"/>
        <v>110000</v>
      </c>
      <c r="O301" s="15">
        <v>13891</v>
      </c>
      <c r="P301" s="202">
        <f t="shared" si="73"/>
        <v>123891</v>
      </c>
      <c r="Q301" s="15"/>
      <c r="R301" s="202">
        <f t="shared" si="74"/>
        <v>123891</v>
      </c>
    </row>
    <row r="302" spans="1:18" ht="12.75">
      <c r="A302" s="16">
        <v>41</v>
      </c>
      <c r="B302" s="16">
        <v>635006</v>
      </c>
      <c r="C302" s="16" t="s">
        <v>188</v>
      </c>
      <c r="D302" s="113"/>
      <c r="E302" s="113"/>
      <c r="F302" s="113">
        <f>D302+E302</f>
        <v>0</v>
      </c>
      <c r="G302" s="306">
        <v>0</v>
      </c>
      <c r="H302" s="110">
        <f t="shared" si="75"/>
        <v>0</v>
      </c>
      <c r="I302" s="306">
        <v>0</v>
      </c>
      <c r="J302" s="202">
        <f t="shared" si="70"/>
        <v>0</v>
      </c>
      <c r="K302" s="15"/>
      <c r="L302" s="202">
        <f t="shared" si="71"/>
        <v>0</v>
      </c>
      <c r="M302" s="15">
        <v>10000</v>
      </c>
      <c r="N302" s="202">
        <f t="shared" si="72"/>
        <v>10000</v>
      </c>
      <c r="O302" s="15"/>
      <c r="P302" s="202">
        <f t="shared" si="73"/>
        <v>10000</v>
      </c>
      <c r="Q302" s="15"/>
      <c r="R302" s="202">
        <f t="shared" si="74"/>
        <v>10000</v>
      </c>
    </row>
    <row r="303" spans="1:18" ht="12.75">
      <c r="A303" s="13"/>
      <c r="B303" s="13">
        <v>636</v>
      </c>
      <c r="C303" s="13" t="s">
        <v>411</v>
      </c>
      <c r="D303" s="110">
        <f>SUM(D304)</f>
        <v>2400</v>
      </c>
      <c r="E303" s="110">
        <f>SUM(E304)</f>
        <v>0</v>
      </c>
      <c r="F303" s="110">
        <f>SUM(F304)</f>
        <v>2400</v>
      </c>
      <c r="G303" s="323">
        <f>SUM(G304)</f>
        <v>0</v>
      </c>
      <c r="H303" s="110">
        <f t="shared" si="75"/>
        <v>2400</v>
      </c>
      <c r="I303" s="323">
        <f>SUM(I304)</f>
        <v>0</v>
      </c>
      <c r="J303" s="203">
        <f t="shared" si="70"/>
        <v>2400</v>
      </c>
      <c r="K303" s="203">
        <f>SUM(K304:K310)</f>
        <v>0</v>
      </c>
      <c r="L303" s="203">
        <f t="shared" si="71"/>
        <v>2400</v>
      </c>
      <c r="M303" s="203">
        <f>SUM(M304:M310)</f>
        <v>3102</v>
      </c>
      <c r="N303" s="203">
        <f t="shared" si="72"/>
        <v>5502</v>
      </c>
      <c r="O303" s="203">
        <f>SUM(O304:O310)</f>
        <v>0</v>
      </c>
      <c r="P303" s="203">
        <f t="shared" si="73"/>
        <v>5502</v>
      </c>
      <c r="Q303" s="203">
        <f>SUM(Q304:Q310)</f>
        <v>0</v>
      </c>
      <c r="R303" s="203">
        <f t="shared" si="74"/>
        <v>5502</v>
      </c>
    </row>
    <row r="304" spans="1:18" ht="12.75">
      <c r="A304" s="16">
        <v>41</v>
      </c>
      <c r="B304" s="16">
        <v>636</v>
      </c>
      <c r="C304" s="16" t="s">
        <v>511</v>
      </c>
      <c r="D304" s="113">
        <v>2400</v>
      </c>
      <c r="E304" s="113"/>
      <c r="F304" s="113">
        <f>D304+E304</f>
        <v>2400</v>
      </c>
      <c r="G304" s="306">
        <v>0</v>
      </c>
      <c r="H304" s="109">
        <f t="shared" si="75"/>
        <v>2400</v>
      </c>
      <c r="I304" s="306">
        <v>0</v>
      </c>
      <c r="J304" s="202">
        <f t="shared" si="70"/>
        <v>2400</v>
      </c>
      <c r="K304" s="15">
        <v>0</v>
      </c>
      <c r="L304" s="202">
        <f t="shared" si="71"/>
        <v>2400</v>
      </c>
      <c r="M304" s="15">
        <v>3102</v>
      </c>
      <c r="N304" s="202">
        <f t="shared" si="72"/>
        <v>5502</v>
      </c>
      <c r="O304" s="15"/>
      <c r="P304" s="202">
        <f t="shared" si="73"/>
        <v>5502</v>
      </c>
      <c r="Q304" s="15"/>
      <c r="R304" s="202">
        <f t="shared" si="74"/>
        <v>5502</v>
      </c>
    </row>
    <row r="305" spans="1:18" ht="12.75">
      <c r="A305" s="13">
        <v>41</v>
      </c>
      <c r="B305" s="13">
        <v>637</v>
      </c>
      <c r="C305" s="13" t="s">
        <v>104</v>
      </c>
      <c r="D305" s="110">
        <f>SUM(D306:D310)</f>
        <v>31440</v>
      </c>
      <c r="E305" s="110">
        <f>SUM(E306:E310)</f>
        <v>-8440</v>
      </c>
      <c r="F305" s="110">
        <f>SUM(F306:F310)</f>
        <v>23000</v>
      </c>
      <c r="G305" s="306">
        <f>SUM(G306:G310)</f>
        <v>0</v>
      </c>
      <c r="H305" s="110">
        <f t="shared" si="75"/>
        <v>23000</v>
      </c>
      <c r="I305" s="306">
        <f>SUM(I306:I310)</f>
        <v>0</v>
      </c>
      <c r="J305" s="202">
        <f t="shared" si="70"/>
        <v>23000</v>
      </c>
      <c r="K305" s="15">
        <f>SUM(K306:K310)</f>
        <v>0</v>
      </c>
      <c r="L305" s="202">
        <f t="shared" si="71"/>
        <v>23000</v>
      </c>
      <c r="M305" s="15">
        <f>SUM(M306:M310)</f>
        <v>0</v>
      </c>
      <c r="N305" s="202">
        <f t="shared" si="72"/>
        <v>23000</v>
      </c>
      <c r="O305" s="15">
        <f>SUM(O306:O310)</f>
        <v>0</v>
      </c>
      <c r="P305" s="202">
        <f t="shared" si="73"/>
        <v>23000</v>
      </c>
      <c r="Q305" s="15">
        <f>SUM(Q306:Q310)</f>
        <v>0</v>
      </c>
      <c r="R305" s="202">
        <f t="shared" si="74"/>
        <v>23000</v>
      </c>
    </row>
    <row r="306" spans="1:18" ht="12.75">
      <c r="A306" s="16">
        <v>41</v>
      </c>
      <c r="B306" s="16">
        <v>637004</v>
      </c>
      <c r="C306" s="16" t="s">
        <v>189</v>
      </c>
      <c r="D306" s="113">
        <f>7000+1400+2200</f>
        <v>10600</v>
      </c>
      <c r="E306" s="113">
        <v>-3600</v>
      </c>
      <c r="F306" s="113">
        <f>D306+E306</f>
        <v>7000</v>
      </c>
      <c r="G306" s="306">
        <v>0</v>
      </c>
      <c r="H306" s="109">
        <f t="shared" si="75"/>
        <v>7000</v>
      </c>
      <c r="I306" s="306">
        <v>0</v>
      </c>
      <c r="J306" s="202">
        <f t="shared" si="70"/>
        <v>7000</v>
      </c>
      <c r="K306" s="15">
        <v>0</v>
      </c>
      <c r="L306" s="202">
        <f t="shared" si="71"/>
        <v>7000</v>
      </c>
      <c r="M306" s="15">
        <v>0</v>
      </c>
      <c r="N306" s="202">
        <f t="shared" si="72"/>
        <v>7000</v>
      </c>
      <c r="O306" s="15">
        <v>0</v>
      </c>
      <c r="P306" s="202">
        <f t="shared" si="73"/>
        <v>7000</v>
      </c>
      <c r="Q306" s="15">
        <v>0</v>
      </c>
      <c r="R306" s="202">
        <f t="shared" si="74"/>
        <v>7000</v>
      </c>
    </row>
    <row r="307" spans="1:18" ht="12.75">
      <c r="A307" s="16">
        <v>41</v>
      </c>
      <c r="B307" s="16">
        <v>637005</v>
      </c>
      <c r="C307" s="16" t="s">
        <v>108</v>
      </c>
      <c r="D307" s="113">
        <f>3500+1640</f>
        <v>5140</v>
      </c>
      <c r="E307" s="113">
        <v>-3640</v>
      </c>
      <c r="F307" s="113">
        <f>D307+E307</f>
        <v>1500</v>
      </c>
      <c r="G307" s="306">
        <v>0</v>
      </c>
      <c r="H307" s="109">
        <f t="shared" si="75"/>
        <v>1500</v>
      </c>
      <c r="I307" s="306">
        <v>0</v>
      </c>
      <c r="J307" s="202">
        <f t="shared" si="70"/>
        <v>1500</v>
      </c>
      <c r="K307" s="15">
        <v>0</v>
      </c>
      <c r="L307" s="202">
        <f t="shared" si="71"/>
        <v>1500</v>
      </c>
      <c r="M307" s="15">
        <v>0</v>
      </c>
      <c r="N307" s="202">
        <f t="shared" si="72"/>
        <v>1500</v>
      </c>
      <c r="O307" s="15">
        <v>0</v>
      </c>
      <c r="P307" s="202">
        <f t="shared" si="73"/>
        <v>1500</v>
      </c>
      <c r="Q307" s="15">
        <v>0</v>
      </c>
      <c r="R307" s="202">
        <f t="shared" si="74"/>
        <v>1500</v>
      </c>
    </row>
    <row r="308" spans="1:18" ht="12.75">
      <c r="A308" s="16">
        <v>41</v>
      </c>
      <c r="B308" s="16">
        <v>637011</v>
      </c>
      <c r="C308" s="16" t="s">
        <v>109</v>
      </c>
      <c r="D308" s="113">
        <v>8000</v>
      </c>
      <c r="E308" s="113"/>
      <c r="F308" s="113">
        <f>D308+E308</f>
        <v>8000</v>
      </c>
      <c r="G308" s="306">
        <v>0</v>
      </c>
      <c r="H308" s="109">
        <f t="shared" si="75"/>
        <v>8000</v>
      </c>
      <c r="I308" s="306">
        <v>0</v>
      </c>
      <c r="J308" s="202">
        <f t="shared" si="70"/>
        <v>8000</v>
      </c>
      <c r="K308" s="15">
        <v>0</v>
      </c>
      <c r="L308" s="202">
        <f t="shared" si="71"/>
        <v>8000</v>
      </c>
      <c r="M308" s="15">
        <v>0</v>
      </c>
      <c r="N308" s="202">
        <f t="shared" si="72"/>
        <v>8000</v>
      </c>
      <c r="O308" s="15">
        <v>0</v>
      </c>
      <c r="P308" s="202">
        <f t="shared" si="73"/>
        <v>8000</v>
      </c>
      <c r="Q308" s="15">
        <v>0</v>
      </c>
      <c r="R308" s="202">
        <f t="shared" si="74"/>
        <v>8000</v>
      </c>
    </row>
    <row r="309" spans="1:18" ht="12.75">
      <c r="A309" s="16">
        <v>41</v>
      </c>
      <c r="B309" s="56">
        <v>637011</v>
      </c>
      <c r="C309" s="56" t="s">
        <v>190</v>
      </c>
      <c r="D309" s="113">
        <v>7000</v>
      </c>
      <c r="E309" s="113">
        <v>-500</v>
      </c>
      <c r="F309" s="113">
        <f>D309+E309</f>
        <v>6500</v>
      </c>
      <c r="G309" s="306">
        <v>0</v>
      </c>
      <c r="H309" s="109">
        <f t="shared" si="75"/>
        <v>6500</v>
      </c>
      <c r="I309" s="306">
        <v>0</v>
      </c>
      <c r="J309" s="202">
        <f t="shared" si="70"/>
        <v>6500</v>
      </c>
      <c r="K309" s="15">
        <v>0</v>
      </c>
      <c r="L309" s="202">
        <f t="shared" si="71"/>
        <v>6500</v>
      </c>
      <c r="M309" s="15">
        <v>0</v>
      </c>
      <c r="N309" s="202">
        <f t="shared" si="72"/>
        <v>6500</v>
      </c>
      <c r="O309" s="15">
        <v>0</v>
      </c>
      <c r="P309" s="202">
        <f t="shared" si="73"/>
        <v>6500</v>
      </c>
      <c r="Q309" s="15">
        <v>0</v>
      </c>
      <c r="R309" s="202">
        <f t="shared" si="74"/>
        <v>6500</v>
      </c>
    </row>
    <row r="310" spans="1:18" ht="12.75">
      <c r="A310" s="16">
        <v>41</v>
      </c>
      <c r="B310" s="56">
        <v>637015</v>
      </c>
      <c r="C310" s="56" t="s">
        <v>421</v>
      </c>
      <c r="D310" s="113">
        <v>700</v>
      </c>
      <c r="E310" s="113">
        <v>-700</v>
      </c>
      <c r="F310" s="113">
        <f>D310+E310</f>
        <v>0</v>
      </c>
      <c r="G310" s="306">
        <v>0</v>
      </c>
      <c r="H310" s="109">
        <f t="shared" si="75"/>
        <v>0</v>
      </c>
      <c r="I310" s="306">
        <v>0</v>
      </c>
      <c r="J310" s="202">
        <f t="shared" si="70"/>
        <v>0</v>
      </c>
      <c r="K310" s="15">
        <v>0</v>
      </c>
      <c r="L310" s="202">
        <f t="shared" si="71"/>
        <v>0</v>
      </c>
      <c r="M310" s="15">
        <v>0</v>
      </c>
      <c r="N310" s="202">
        <f t="shared" si="72"/>
        <v>0</v>
      </c>
      <c r="O310" s="15">
        <v>0</v>
      </c>
      <c r="P310" s="202">
        <f t="shared" si="73"/>
        <v>0</v>
      </c>
      <c r="Q310" s="15">
        <v>0</v>
      </c>
      <c r="R310" s="202">
        <f t="shared" si="74"/>
        <v>0</v>
      </c>
    </row>
    <row r="311" spans="1:6" ht="12.75">
      <c r="A311" s="50"/>
      <c r="B311" s="97"/>
      <c r="C311" s="97"/>
      <c r="D311" s="163"/>
      <c r="E311" s="163"/>
      <c r="F311" s="163"/>
    </row>
    <row r="312" spans="1:18" ht="12.75">
      <c r="A312" s="5"/>
      <c r="B312" s="35" t="s">
        <v>58</v>
      </c>
      <c r="C312" s="36"/>
      <c r="D312" s="77" t="s">
        <v>463</v>
      </c>
      <c r="E312" s="368" t="s">
        <v>465</v>
      </c>
      <c r="F312" s="82" t="s">
        <v>467</v>
      </c>
      <c r="G312" s="200" t="s">
        <v>487</v>
      </c>
      <c r="H312" s="200" t="s">
        <v>486</v>
      </c>
      <c r="I312" s="200" t="s">
        <v>506</v>
      </c>
      <c r="J312" s="82" t="s">
        <v>467</v>
      </c>
      <c r="K312" s="200" t="s">
        <v>509</v>
      </c>
      <c r="L312" s="229" t="s">
        <v>486</v>
      </c>
      <c r="M312" s="200" t="s">
        <v>519</v>
      </c>
      <c r="N312" s="229" t="s">
        <v>486</v>
      </c>
      <c r="O312" s="200" t="s">
        <v>520</v>
      </c>
      <c r="P312" s="229" t="s">
        <v>486</v>
      </c>
      <c r="Q312" s="200" t="s">
        <v>524</v>
      </c>
      <c r="R312" s="229" t="s">
        <v>486</v>
      </c>
    </row>
    <row r="313" spans="1:18" ht="12.75">
      <c r="A313" s="8"/>
      <c r="B313" s="38"/>
      <c r="C313" s="39"/>
      <c r="D313" s="78">
        <v>2017</v>
      </c>
      <c r="E313" s="369">
        <v>2017</v>
      </c>
      <c r="F313" s="102" t="s">
        <v>466</v>
      </c>
      <c r="G313" s="201" t="s">
        <v>488</v>
      </c>
      <c r="H313" s="201" t="s">
        <v>466</v>
      </c>
      <c r="I313" s="201" t="s">
        <v>505</v>
      </c>
      <c r="J313" s="102" t="s">
        <v>466</v>
      </c>
      <c r="K313" s="102" t="s">
        <v>505</v>
      </c>
      <c r="L313" s="230" t="s">
        <v>466</v>
      </c>
      <c r="M313" s="102" t="s">
        <v>505</v>
      </c>
      <c r="N313" s="230" t="s">
        <v>466</v>
      </c>
      <c r="O313" s="102" t="s">
        <v>505</v>
      </c>
      <c r="P313" s="230" t="s">
        <v>466</v>
      </c>
      <c r="Q313" s="102" t="s">
        <v>505</v>
      </c>
      <c r="R313" s="230" t="s">
        <v>466</v>
      </c>
    </row>
    <row r="314" spans="1:18" ht="12.75">
      <c r="A314" s="27"/>
      <c r="B314" s="44" t="s">
        <v>191</v>
      </c>
      <c r="C314" s="20" t="s">
        <v>192</v>
      </c>
      <c r="D314" s="37">
        <f>D315+D317</f>
        <v>150000</v>
      </c>
      <c r="E314" s="37">
        <f>E315+E317</f>
        <v>0</v>
      </c>
      <c r="F314" s="37">
        <f>F315+F317</f>
        <v>150000</v>
      </c>
      <c r="G314" s="227">
        <f>G315+G317</f>
        <v>0</v>
      </c>
      <c r="H314" s="79">
        <f>F314+G314</f>
        <v>150000</v>
      </c>
      <c r="I314" s="227">
        <f>I315+I317</f>
        <v>0</v>
      </c>
      <c r="J314" s="207">
        <f>F314+G314</f>
        <v>150000</v>
      </c>
      <c r="K314" s="238">
        <f>K315+K317</f>
        <v>0</v>
      </c>
      <c r="L314" s="264">
        <f>J314+K314</f>
        <v>150000</v>
      </c>
      <c r="M314" s="238">
        <f>M315+M317</f>
        <v>0</v>
      </c>
      <c r="N314" s="264">
        <f>L314+M314</f>
        <v>150000</v>
      </c>
      <c r="O314" s="238">
        <f>O315+O317</f>
        <v>0</v>
      </c>
      <c r="P314" s="264">
        <f>N314+O314</f>
        <v>150000</v>
      </c>
      <c r="Q314" s="238">
        <f>Q315+Q317</f>
        <v>0</v>
      </c>
      <c r="R314" s="264">
        <f>P314+Q314</f>
        <v>150000</v>
      </c>
    </row>
    <row r="315" spans="1:18" ht="12.75">
      <c r="A315" s="16">
        <v>41</v>
      </c>
      <c r="B315" s="40">
        <v>632</v>
      </c>
      <c r="C315" s="13" t="s">
        <v>193</v>
      </c>
      <c r="D315" s="112">
        <f>SUM(D316:D316)</f>
        <v>100000</v>
      </c>
      <c r="E315" s="112">
        <f>SUM(E316:E316)</f>
        <v>0</v>
      </c>
      <c r="F315" s="112">
        <f>SUM(F316:F316)</f>
        <v>100000</v>
      </c>
      <c r="G315" s="320">
        <f>SUM(G316)</f>
        <v>0</v>
      </c>
      <c r="H315" s="112">
        <f>F315+G315</f>
        <v>100000</v>
      </c>
      <c r="I315" s="320">
        <f>SUM(I316)</f>
        <v>0</v>
      </c>
      <c r="J315" s="203">
        <f>F315+G315</f>
        <v>100000</v>
      </c>
      <c r="K315" s="219">
        <f>SUM(K316)</f>
        <v>0</v>
      </c>
      <c r="L315" s="261">
        <f>J315+K315</f>
        <v>100000</v>
      </c>
      <c r="M315" s="219">
        <f>SUM(M316)</f>
        <v>0</v>
      </c>
      <c r="N315" s="261">
        <f>L315+M315</f>
        <v>100000</v>
      </c>
      <c r="O315" s="219">
        <f>SUM(O316)</f>
        <v>0</v>
      </c>
      <c r="P315" s="261">
        <f>N315+O315</f>
        <v>100000</v>
      </c>
      <c r="Q315" s="219">
        <f>SUM(Q316)</f>
        <v>0</v>
      </c>
      <c r="R315" s="261">
        <f>P315+Q315</f>
        <v>100000</v>
      </c>
    </row>
    <row r="316" spans="1:18" ht="12.75" outlineLevel="1">
      <c r="A316" s="16">
        <v>41</v>
      </c>
      <c r="B316" s="43">
        <v>632001</v>
      </c>
      <c r="C316" s="16" t="s">
        <v>194</v>
      </c>
      <c r="D316" s="127">
        <v>100000</v>
      </c>
      <c r="E316" s="127"/>
      <c r="F316" s="113">
        <f>D316+E316</f>
        <v>100000</v>
      </c>
      <c r="G316" s="305">
        <v>0</v>
      </c>
      <c r="H316" s="113">
        <f>F316+G316</f>
        <v>100000</v>
      </c>
      <c r="I316" s="305">
        <v>0</v>
      </c>
      <c r="J316" s="202">
        <f>F316+G316</f>
        <v>100000</v>
      </c>
      <c r="K316" s="210">
        <v>0</v>
      </c>
      <c r="L316" s="260">
        <f>J316+K316</f>
        <v>100000</v>
      </c>
      <c r="M316" s="210">
        <v>0</v>
      </c>
      <c r="N316" s="260">
        <f>L316+M316</f>
        <v>100000</v>
      </c>
      <c r="O316" s="210">
        <v>0</v>
      </c>
      <c r="P316" s="260">
        <f>N316+O316</f>
        <v>100000</v>
      </c>
      <c r="Q316" s="210">
        <v>0</v>
      </c>
      <c r="R316" s="260">
        <f>P316+Q316</f>
        <v>100000</v>
      </c>
    </row>
    <row r="317" spans="1:18" ht="12.75">
      <c r="A317" s="16">
        <v>41</v>
      </c>
      <c r="B317" s="40">
        <v>635</v>
      </c>
      <c r="C317" s="13" t="s">
        <v>195</v>
      </c>
      <c r="D317" s="126">
        <f>SUM(D318)</f>
        <v>50000</v>
      </c>
      <c r="E317" s="126">
        <f>SUM(E318)</f>
        <v>0</v>
      </c>
      <c r="F317" s="112">
        <f>SUM(F318)</f>
        <v>50000</v>
      </c>
      <c r="G317" s="320">
        <f>SUM(G318)</f>
        <v>0</v>
      </c>
      <c r="H317" s="112">
        <f>F317+G317</f>
        <v>50000</v>
      </c>
      <c r="I317" s="320">
        <f>SUM(I318)</f>
        <v>0</v>
      </c>
      <c r="J317" s="203">
        <f>F317+G317</f>
        <v>50000</v>
      </c>
      <c r="K317" s="210">
        <f>SUM(K318)</f>
        <v>0</v>
      </c>
      <c r="L317" s="261">
        <f>J317+K317</f>
        <v>50000</v>
      </c>
      <c r="M317" s="210">
        <f>SUM(M318)</f>
        <v>0</v>
      </c>
      <c r="N317" s="261">
        <f>L317+M317</f>
        <v>50000</v>
      </c>
      <c r="O317" s="210">
        <f>SUM(O318)</f>
        <v>0</v>
      </c>
      <c r="P317" s="261">
        <f>N317+O317</f>
        <v>50000</v>
      </c>
      <c r="Q317" s="210">
        <f>SUM(Q318)</f>
        <v>0</v>
      </c>
      <c r="R317" s="261">
        <f>P317+Q317</f>
        <v>50000</v>
      </c>
    </row>
    <row r="318" spans="1:18" ht="12.75">
      <c r="A318" s="16">
        <v>41</v>
      </c>
      <c r="B318" s="43">
        <v>635006</v>
      </c>
      <c r="C318" s="16" t="s">
        <v>103</v>
      </c>
      <c r="D318" s="113">
        <v>50000</v>
      </c>
      <c r="E318" s="113"/>
      <c r="F318" s="113">
        <f>D318+E318</f>
        <v>50000</v>
      </c>
      <c r="G318" s="305">
        <v>0</v>
      </c>
      <c r="H318" s="113">
        <f>F318+G318</f>
        <v>50000</v>
      </c>
      <c r="I318" s="305">
        <v>0</v>
      </c>
      <c r="J318" s="202">
        <f>F318+G318</f>
        <v>50000</v>
      </c>
      <c r="K318" s="210">
        <v>0</v>
      </c>
      <c r="L318" s="260">
        <f>J318+K318</f>
        <v>50000</v>
      </c>
      <c r="M318" s="210">
        <v>0</v>
      </c>
      <c r="N318" s="260">
        <f>L318+M318</f>
        <v>50000</v>
      </c>
      <c r="O318" s="210">
        <v>0</v>
      </c>
      <c r="P318" s="260">
        <f>N318+O318</f>
        <v>50000</v>
      </c>
      <c r="Q318" s="210">
        <v>0</v>
      </c>
      <c r="R318" s="260">
        <f>P318+Q318</f>
        <v>50000</v>
      </c>
    </row>
    <row r="319" spans="1:6" ht="12.75">
      <c r="A319" s="16"/>
      <c r="B319" s="50"/>
      <c r="C319" s="50"/>
      <c r="D319" s="163"/>
      <c r="E319" s="163"/>
      <c r="F319" s="163"/>
    </row>
    <row r="320" spans="1:18" ht="12.75">
      <c r="A320" s="5"/>
      <c r="B320" s="35" t="s">
        <v>58</v>
      </c>
      <c r="C320" s="36"/>
      <c r="D320" s="77" t="s">
        <v>463</v>
      </c>
      <c r="E320" s="368" t="s">
        <v>465</v>
      </c>
      <c r="F320" s="82" t="s">
        <v>467</v>
      </c>
      <c r="G320" s="200" t="s">
        <v>487</v>
      </c>
      <c r="H320" s="200" t="s">
        <v>486</v>
      </c>
      <c r="I320" s="200" t="s">
        <v>506</v>
      </c>
      <c r="J320" s="82" t="s">
        <v>467</v>
      </c>
      <c r="K320" s="200" t="s">
        <v>509</v>
      </c>
      <c r="L320" s="229" t="s">
        <v>486</v>
      </c>
      <c r="M320" s="200" t="s">
        <v>519</v>
      </c>
      <c r="N320" s="229" t="s">
        <v>486</v>
      </c>
      <c r="O320" s="200" t="s">
        <v>520</v>
      </c>
      <c r="P320" s="229" t="s">
        <v>486</v>
      </c>
      <c r="Q320" s="200" t="s">
        <v>524</v>
      </c>
      <c r="R320" s="229" t="s">
        <v>486</v>
      </c>
    </row>
    <row r="321" spans="1:18" ht="12.75">
      <c r="A321" s="8"/>
      <c r="B321" s="38"/>
      <c r="C321" s="39"/>
      <c r="D321" s="78">
        <v>2017</v>
      </c>
      <c r="E321" s="369">
        <v>2017</v>
      </c>
      <c r="F321" s="102" t="s">
        <v>466</v>
      </c>
      <c r="G321" s="201" t="s">
        <v>488</v>
      </c>
      <c r="H321" s="201" t="s">
        <v>466</v>
      </c>
      <c r="I321" s="201" t="s">
        <v>505</v>
      </c>
      <c r="J321" s="102" t="s">
        <v>466</v>
      </c>
      <c r="K321" s="102" t="s">
        <v>505</v>
      </c>
      <c r="L321" s="230" t="s">
        <v>466</v>
      </c>
      <c r="M321" s="102" t="s">
        <v>505</v>
      </c>
      <c r="N321" s="230" t="s">
        <v>466</v>
      </c>
      <c r="O321" s="102" t="s">
        <v>505</v>
      </c>
      <c r="P321" s="230" t="s">
        <v>466</v>
      </c>
      <c r="Q321" s="102" t="s">
        <v>505</v>
      </c>
      <c r="R321" s="230" t="s">
        <v>466</v>
      </c>
    </row>
    <row r="322" spans="1:18" ht="22.5">
      <c r="A322" s="20"/>
      <c r="B322" s="44" t="s">
        <v>196</v>
      </c>
      <c r="C322" s="132" t="s">
        <v>412</v>
      </c>
      <c r="D322" s="37">
        <f>D323+D326+D328</f>
        <v>2160</v>
      </c>
      <c r="E322" s="37">
        <f>E323+E326+E328</f>
        <v>0</v>
      </c>
      <c r="F322" s="37">
        <f>F323+F326+F328</f>
        <v>2160</v>
      </c>
      <c r="G322" s="37">
        <f>G323+G326+G328</f>
        <v>0</v>
      </c>
      <c r="H322" s="37">
        <f>F322+G322</f>
        <v>2160</v>
      </c>
      <c r="I322" s="37">
        <f>I323+I326+I328</f>
        <v>0</v>
      </c>
      <c r="J322" s="37">
        <f>F322+G322</f>
        <v>2160</v>
      </c>
      <c r="K322" s="37">
        <f>K323+K326+K328</f>
        <v>0</v>
      </c>
      <c r="L322" s="207">
        <f>J322+K322</f>
        <v>2160</v>
      </c>
      <c r="M322" s="37">
        <f>M323+M326+M328</f>
        <v>0</v>
      </c>
      <c r="N322" s="207">
        <f>L322+M322</f>
        <v>2160</v>
      </c>
      <c r="O322" s="37">
        <f>O323+O326+O328</f>
        <v>0</v>
      </c>
      <c r="P322" s="207">
        <f>N322+O322</f>
        <v>2160</v>
      </c>
      <c r="Q322" s="37">
        <f>Q323+Q326+Q328</f>
        <v>0</v>
      </c>
      <c r="R322" s="207">
        <f>P322+Q322</f>
        <v>2160</v>
      </c>
    </row>
    <row r="323" spans="1:18" ht="12.75">
      <c r="A323" s="13">
        <v>41</v>
      </c>
      <c r="B323" s="40">
        <v>632</v>
      </c>
      <c r="C323" s="13" t="s">
        <v>197</v>
      </c>
      <c r="D323" s="112">
        <f>SUM(D324:D325)</f>
        <v>1500</v>
      </c>
      <c r="E323" s="112">
        <f>SUM(E324:E325)</f>
        <v>0</v>
      </c>
      <c r="F323" s="112">
        <f>SUM(F324:F325)</f>
        <v>1500</v>
      </c>
      <c r="G323" s="308">
        <f>SUM(G324:G325)</f>
        <v>0</v>
      </c>
      <c r="H323" s="128">
        <f aca="true" t="shared" si="76" ref="H323:H329">F323+G323</f>
        <v>1500</v>
      </c>
      <c r="I323" s="308">
        <f>SUM(I324:I325)</f>
        <v>0</v>
      </c>
      <c r="J323" s="128">
        <f>F323+G323</f>
        <v>1500</v>
      </c>
      <c r="K323" s="216">
        <f>SUM(K324:K325)</f>
        <v>0</v>
      </c>
      <c r="L323" s="203">
        <f aca="true" t="shared" si="77" ref="L323:L329">J323+K323</f>
        <v>1500</v>
      </c>
      <c r="M323" s="216">
        <f>SUM(M324:M325)</f>
        <v>0</v>
      </c>
      <c r="N323" s="203">
        <f aca="true" t="shared" si="78" ref="N323:N329">L323+M323</f>
        <v>1500</v>
      </c>
      <c r="O323" s="216">
        <f>SUM(O324:O325)</f>
        <v>0</v>
      </c>
      <c r="P323" s="203">
        <f aca="true" t="shared" si="79" ref="P323:P329">N323+O323</f>
        <v>1500</v>
      </c>
      <c r="Q323" s="216">
        <f>SUM(Q324:Q325)</f>
        <v>0</v>
      </c>
      <c r="R323" s="203">
        <f aca="true" t="shared" si="80" ref="R323:R329">P323+Q323</f>
        <v>1500</v>
      </c>
    </row>
    <row r="324" spans="1:18" ht="12.75" outlineLevel="1">
      <c r="A324" s="16">
        <v>41</v>
      </c>
      <c r="B324" s="43">
        <v>632001</v>
      </c>
      <c r="C324" s="16" t="s">
        <v>197</v>
      </c>
      <c r="D324" s="127"/>
      <c r="E324" s="127"/>
      <c r="F324" s="113">
        <f>D324+E324</f>
        <v>0</v>
      </c>
      <c r="G324" s="308">
        <v>0</v>
      </c>
      <c r="H324" s="128">
        <f t="shared" si="76"/>
        <v>0</v>
      </c>
      <c r="I324" s="308">
        <v>0</v>
      </c>
      <c r="J324" s="128">
        <f aca="true" t="shared" si="81" ref="J324:J329">F324+G324</f>
        <v>0</v>
      </c>
      <c r="K324" s="216">
        <v>0</v>
      </c>
      <c r="L324" s="202">
        <f t="shared" si="77"/>
        <v>0</v>
      </c>
      <c r="M324" s="216">
        <v>0</v>
      </c>
      <c r="N324" s="202">
        <f t="shared" si="78"/>
        <v>0</v>
      </c>
      <c r="O324" s="216">
        <v>0</v>
      </c>
      <c r="P324" s="202">
        <f t="shared" si="79"/>
        <v>0</v>
      </c>
      <c r="Q324" s="216">
        <v>0</v>
      </c>
      <c r="R324" s="202">
        <f t="shared" si="80"/>
        <v>0</v>
      </c>
    </row>
    <row r="325" spans="1:18" ht="12.75" outlineLevel="1">
      <c r="A325" s="16">
        <v>41</v>
      </c>
      <c r="B325" s="43">
        <v>632002</v>
      </c>
      <c r="C325" s="16" t="s">
        <v>82</v>
      </c>
      <c r="D325" s="127">
        <v>1500</v>
      </c>
      <c r="E325" s="127"/>
      <c r="F325" s="113">
        <f>D325+E325</f>
        <v>1500</v>
      </c>
      <c r="G325" s="308">
        <v>0</v>
      </c>
      <c r="H325" s="109">
        <f t="shared" si="76"/>
        <v>1500</v>
      </c>
      <c r="I325" s="308">
        <v>0</v>
      </c>
      <c r="J325" s="109">
        <f t="shared" si="81"/>
        <v>1500</v>
      </c>
      <c r="K325" s="216">
        <v>0</v>
      </c>
      <c r="L325" s="202">
        <f t="shared" si="77"/>
        <v>1500</v>
      </c>
      <c r="M325" s="216">
        <v>0</v>
      </c>
      <c r="N325" s="202">
        <f t="shared" si="78"/>
        <v>1500</v>
      </c>
      <c r="O325" s="216">
        <v>0</v>
      </c>
      <c r="P325" s="202">
        <f t="shared" si="79"/>
        <v>1500</v>
      </c>
      <c r="Q325" s="216">
        <v>0</v>
      </c>
      <c r="R325" s="202">
        <f t="shared" si="80"/>
        <v>1500</v>
      </c>
    </row>
    <row r="326" spans="1:18" ht="12.75">
      <c r="A326" s="13">
        <v>41</v>
      </c>
      <c r="B326" s="40">
        <v>635</v>
      </c>
      <c r="C326" s="13" t="s">
        <v>126</v>
      </c>
      <c r="D326" s="112">
        <f>SUM(D327)</f>
        <v>500</v>
      </c>
      <c r="E326" s="112">
        <f>SUM(E327)</f>
        <v>0</v>
      </c>
      <c r="F326" s="112">
        <f>SUM(F327)</f>
        <v>500</v>
      </c>
      <c r="G326" s="308">
        <f>SUM(G327)</f>
        <v>0</v>
      </c>
      <c r="H326" s="128">
        <f t="shared" si="76"/>
        <v>500</v>
      </c>
      <c r="I326" s="308">
        <f>SUM(I327)</f>
        <v>0</v>
      </c>
      <c r="J326" s="128">
        <f t="shared" si="81"/>
        <v>500</v>
      </c>
      <c r="K326" s="216">
        <f>SUM(K327)</f>
        <v>0</v>
      </c>
      <c r="L326" s="202">
        <f t="shared" si="77"/>
        <v>500</v>
      </c>
      <c r="M326" s="216">
        <f>SUM(M327)</f>
        <v>0</v>
      </c>
      <c r="N326" s="202">
        <f t="shared" si="78"/>
        <v>500</v>
      </c>
      <c r="O326" s="216">
        <f>SUM(O327)</f>
        <v>0</v>
      </c>
      <c r="P326" s="202">
        <f t="shared" si="79"/>
        <v>500</v>
      </c>
      <c r="Q326" s="216">
        <f>SUM(Q327)</f>
        <v>0</v>
      </c>
      <c r="R326" s="202">
        <f t="shared" si="80"/>
        <v>500</v>
      </c>
    </row>
    <row r="327" spans="1:18" ht="12.75">
      <c r="A327" s="16">
        <v>41</v>
      </c>
      <c r="B327" s="43">
        <v>635006</v>
      </c>
      <c r="C327" s="16" t="s">
        <v>198</v>
      </c>
      <c r="D327" s="127">
        <v>500</v>
      </c>
      <c r="E327" s="127"/>
      <c r="F327" s="113">
        <f>D327+E327</f>
        <v>500</v>
      </c>
      <c r="G327" s="308">
        <v>0</v>
      </c>
      <c r="H327" s="109">
        <f t="shared" si="76"/>
        <v>500</v>
      </c>
      <c r="I327" s="308">
        <v>0</v>
      </c>
      <c r="J327" s="109">
        <f t="shared" si="81"/>
        <v>500</v>
      </c>
      <c r="K327" s="216">
        <v>0</v>
      </c>
      <c r="L327" s="202">
        <f t="shared" si="77"/>
        <v>500</v>
      </c>
      <c r="M327" s="216">
        <v>0</v>
      </c>
      <c r="N327" s="202">
        <f t="shared" si="78"/>
        <v>500</v>
      </c>
      <c r="O327" s="216">
        <v>0</v>
      </c>
      <c r="P327" s="202">
        <f t="shared" si="79"/>
        <v>500</v>
      </c>
      <c r="Q327" s="216">
        <v>0</v>
      </c>
      <c r="R327" s="202">
        <f t="shared" si="80"/>
        <v>500</v>
      </c>
    </row>
    <row r="328" spans="1:18" ht="12.75">
      <c r="A328" s="13">
        <v>41</v>
      </c>
      <c r="B328" s="40">
        <v>637</v>
      </c>
      <c r="C328" s="13" t="s">
        <v>104</v>
      </c>
      <c r="D328" s="112">
        <f>SUM(D329)</f>
        <v>160</v>
      </c>
      <c r="E328" s="112">
        <f>SUM(E329)</f>
        <v>0</v>
      </c>
      <c r="F328" s="112">
        <f>SUM(F329)</f>
        <v>160</v>
      </c>
      <c r="G328" s="308">
        <f>SUM(G329)</f>
        <v>0</v>
      </c>
      <c r="H328" s="128">
        <f t="shared" si="76"/>
        <v>160</v>
      </c>
      <c r="I328" s="308">
        <f>SUM(I329)</f>
        <v>0</v>
      </c>
      <c r="J328" s="128">
        <f t="shared" si="81"/>
        <v>160</v>
      </c>
      <c r="K328" s="216">
        <f>SUM(K329)</f>
        <v>0</v>
      </c>
      <c r="L328" s="202">
        <f t="shared" si="77"/>
        <v>160</v>
      </c>
      <c r="M328" s="216">
        <f>SUM(M329)</f>
        <v>0</v>
      </c>
      <c r="N328" s="202">
        <f t="shared" si="78"/>
        <v>160</v>
      </c>
      <c r="O328" s="216">
        <f>SUM(O329)</f>
        <v>0</v>
      </c>
      <c r="P328" s="202">
        <f t="shared" si="79"/>
        <v>160</v>
      </c>
      <c r="Q328" s="216">
        <f>SUM(Q329)</f>
        <v>0</v>
      </c>
      <c r="R328" s="202">
        <f t="shared" si="80"/>
        <v>160</v>
      </c>
    </row>
    <row r="329" spans="1:18" ht="12.75">
      <c r="A329" s="16">
        <v>41</v>
      </c>
      <c r="B329" s="43">
        <v>637004</v>
      </c>
      <c r="C329" s="16" t="s">
        <v>146</v>
      </c>
      <c r="D329" s="113">
        <v>160</v>
      </c>
      <c r="E329" s="113"/>
      <c r="F329" s="113">
        <f>D329+E329</f>
        <v>160</v>
      </c>
      <c r="G329" s="308">
        <v>0</v>
      </c>
      <c r="H329" s="109">
        <f t="shared" si="76"/>
        <v>160</v>
      </c>
      <c r="I329" s="308">
        <v>0</v>
      </c>
      <c r="J329" s="109">
        <f t="shared" si="81"/>
        <v>160</v>
      </c>
      <c r="K329" s="216">
        <v>0</v>
      </c>
      <c r="L329" s="202">
        <f t="shared" si="77"/>
        <v>160</v>
      </c>
      <c r="M329" s="216">
        <v>0</v>
      </c>
      <c r="N329" s="202">
        <f t="shared" si="78"/>
        <v>160</v>
      </c>
      <c r="O329" s="216">
        <v>0</v>
      </c>
      <c r="P329" s="202">
        <f t="shared" si="79"/>
        <v>160</v>
      </c>
      <c r="Q329" s="216">
        <v>0</v>
      </c>
      <c r="R329" s="202">
        <f t="shared" si="80"/>
        <v>160</v>
      </c>
    </row>
    <row r="330" spans="1:6" ht="12.75">
      <c r="A330" s="50"/>
      <c r="B330" s="50"/>
      <c r="C330" s="50"/>
      <c r="D330" s="92"/>
      <c r="E330" s="92"/>
      <c r="F330" s="92"/>
    </row>
    <row r="331" spans="1:18" ht="12.75">
      <c r="A331" s="5"/>
      <c r="B331" s="35" t="s">
        <v>58</v>
      </c>
      <c r="C331" s="36"/>
      <c r="D331" s="77" t="s">
        <v>463</v>
      </c>
      <c r="E331" s="368" t="s">
        <v>465</v>
      </c>
      <c r="F331" s="82" t="s">
        <v>467</v>
      </c>
      <c r="G331" s="200" t="s">
        <v>487</v>
      </c>
      <c r="H331" s="200" t="s">
        <v>486</v>
      </c>
      <c r="I331" s="200" t="s">
        <v>506</v>
      </c>
      <c r="J331" s="82" t="s">
        <v>467</v>
      </c>
      <c r="K331" s="200" t="s">
        <v>509</v>
      </c>
      <c r="L331" s="229" t="s">
        <v>486</v>
      </c>
      <c r="M331" s="200" t="s">
        <v>519</v>
      </c>
      <c r="N331" s="229" t="s">
        <v>486</v>
      </c>
      <c r="O331" s="200" t="s">
        <v>520</v>
      </c>
      <c r="P331" s="229" t="s">
        <v>486</v>
      </c>
      <c r="Q331" s="200" t="s">
        <v>524</v>
      </c>
      <c r="R331" s="229" t="s">
        <v>486</v>
      </c>
    </row>
    <row r="332" spans="1:18" ht="12.75">
      <c r="A332" s="8"/>
      <c r="B332" s="38"/>
      <c r="C332" s="39"/>
      <c r="D332" s="78">
        <v>2017</v>
      </c>
      <c r="E332" s="369">
        <v>2017</v>
      </c>
      <c r="F332" s="102" t="s">
        <v>466</v>
      </c>
      <c r="G332" s="201" t="s">
        <v>488</v>
      </c>
      <c r="H332" s="201" t="s">
        <v>466</v>
      </c>
      <c r="I332" s="201" t="s">
        <v>505</v>
      </c>
      <c r="J332" s="102" t="s">
        <v>466</v>
      </c>
      <c r="K332" s="102" t="s">
        <v>505</v>
      </c>
      <c r="L332" s="230" t="s">
        <v>466</v>
      </c>
      <c r="M332" s="102" t="s">
        <v>505</v>
      </c>
      <c r="N332" s="230" t="s">
        <v>466</v>
      </c>
      <c r="O332" s="102" t="s">
        <v>505</v>
      </c>
      <c r="P332" s="230" t="s">
        <v>466</v>
      </c>
      <c r="Q332" s="102" t="s">
        <v>505</v>
      </c>
      <c r="R332" s="230" t="s">
        <v>466</v>
      </c>
    </row>
    <row r="333" spans="1:18" ht="12.75">
      <c r="A333" s="20"/>
      <c r="B333" s="20" t="s">
        <v>199</v>
      </c>
      <c r="C333" s="20" t="s">
        <v>200</v>
      </c>
      <c r="D333" s="37">
        <f>D334+D339+D347+D352+D356+D359+D362</f>
        <v>99510</v>
      </c>
      <c r="E333" s="352">
        <f>E334+E339+E347+E352+E356+E359+E362</f>
        <v>0</v>
      </c>
      <c r="F333" s="37">
        <f>F334+F339+F347+F352+F356+F359+F362</f>
        <v>99510</v>
      </c>
      <c r="G333" s="37">
        <f>G334+G339+G347+G352+G356+G359+G362</f>
        <v>0</v>
      </c>
      <c r="H333" s="37">
        <f>F333+G333</f>
        <v>99510</v>
      </c>
      <c r="I333" s="37">
        <f>I334+I339+I347+I352+I356+I362</f>
        <v>0</v>
      </c>
      <c r="J333" s="207">
        <f>F333+G333</f>
        <v>99510</v>
      </c>
      <c r="K333" s="37">
        <f>K334+K339+K347+K352+K356+K362</f>
        <v>0</v>
      </c>
      <c r="L333" s="207">
        <f>J333+K333</f>
        <v>99510</v>
      </c>
      <c r="M333" s="37">
        <f>M334+M339+M347+M352+M356+M362</f>
        <v>35000</v>
      </c>
      <c r="N333" s="207">
        <f>L333+M333</f>
        <v>134510</v>
      </c>
      <c r="O333" s="37">
        <f>O334+O339+O347+O352+O356+O362</f>
        <v>0</v>
      </c>
      <c r="P333" s="207">
        <f>N333+O333</f>
        <v>134510</v>
      </c>
      <c r="Q333" s="37">
        <f>Q334+Q339+Q347+Q352+Q356+Q362</f>
        <v>19620</v>
      </c>
      <c r="R333" s="207">
        <f>P333+Q333</f>
        <v>154130</v>
      </c>
    </row>
    <row r="334" spans="1:18" ht="12.75">
      <c r="A334" s="13">
        <v>41</v>
      </c>
      <c r="B334" s="40">
        <v>610</v>
      </c>
      <c r="C334" s="13" t="s">
        <v>201</v>
      </c>
      <c r="D334" s="110">
        <f>SUM(D335:D338)</f>
        <v>10849</v>
      </c>
      <c r="E334" s="110">
        <f>SUM(E335:E338)</f>
        <v>0</v>
      </c>
      <c r="F334" s="110">
        <f>SUM(F335:F338)</f>
        <v>10849</v>
      </c>
      <c r="G334" s="309">
        <f>SUM(G335:G338)</f>
        <v>0</v>
      </c>
      <c r="H334" s="128">
        <f>F334+G334</f>
        <v>10849</v>
      </c>
      <c r="I334" s="309">
        <f>SUM(I335:I338)</f>
        <v>0</v>
      </c>
      <c r="J334" s="203">
        <f aca="true" t="shared" si="82" ref="J334:J362">F334+G334</f>
        <v>10849</v>
      </c>
      <c r="K334" s="204">
        <f>SUM(K335:K338)</f>
        <v>0</v>
      </c>
      <c r="L334" s="203">
        <f aca="true" t="shared" si="83" ref="L334:L363">J334+K334</f>
        <v>10849</v>
      </c>
      <c r="M334" s="204">
        <f>SUM(M335:M338)</f>
        <v>0</v>
      </c>
      <c r="N334" s="203">
        <f aca="true" t="shared" si="84" ref="N334:N363">L334+M334</f>
        <v>10849</v>
      </c>
      <c r="O334" s="204">
        <f>SUM(O335:O338)</f>
        <v>0</v>
      </c>
      <c r="P334" s="203">
        <f aca="true" t="shared" si="85" ref="P334:P363">N334+O334</f>
        <v>10849</v>
      </c>
      <c r="Q334" s="204">
        <f>SUM(Q335:Q338)</f>
        <v>0</v>
      </c>
      <c r="R334" s="203">
        <f aca="true" t="shared" si="86" ref="R334:R363">P334+Q334</f>
        <v>10849</v>
      </c>
    </row>
    <row r="335" spans="1:18" ht="12.75" outlineLevel="1">
      <c r="A335" s="16">
        <v>41</v>
      </c>
      <c r="B335" s="43">
        <v>611</v>
      </c>
      <c r="C335" s="16" t="s">
        <v>61</v>
      </c>
      <c r="D335" s="113">
        <v>10849</v>
      </c>
      <c r="E335" s="113"/>
      <c r="F335" s="113">
        <f>D335+E335</f>
        <v>10849</v>
      </c>
      <c r="G335" s="308">
        <v>0</v>
      </c>
      <c r="H335" s="128">
        <f aca="true" t="shared" si="87" ref="H335:H361">F335+G335</f>
        <v>10849</v>
      </c>
      <c r="I335" s="308">
        <v>0</v>
      </c>
      <c r="J335" s="202">
        <f t="shared" si="82"/>
        <v>10849</v>
      </c>
      <c r="K335" s="216">
        <v>0</v>
      </c>
      <c r="L335" s="202">
        <f t="shared" si="83"/>
        <v>10849</v>
      </c>
      <c r="M335" s="216">
        <v>0</v>
      </c>
      <c r="N335" s="202">
        <f t="shared" si="84"/>
        <v>10849</v>
      </c>
      <c r="O335" s="216">
        <v>0</v>
      </c>
      <c r="P335" s="202">
        <f t="shared" si="85"/>
        <v>10849</v>
      </c>
      <c r="Q335" s="216">
        <v>0</v>
      </c>
      <c r="R335" s="202">
        <f t="shared" si="86"/>
        <v>10849</v>
      </c>
    </row>
    <row r="336" spans="1:18" ht="12.75" outlineLevel="1">
      <c r="A336" s="16">
        <v>41</v>
      </c>
      <c r="B336" s="43">
        <v>612</v>
      </c>
      <c r="C336" s="16" t="s">
        <v>62</v>
      </c>
      <c r="D336" s="113"/>
      <c r="E336" s="113"/>
      <c r="F336" s="113">
        <f>D336+E336</f>
        <v>0</v>
      </c>
      <c r="G336" s="308">
        <v>0</v>
      </c>
      <c r="H336" s="128">
        <f t="shared" si="87"/>
        <v>0</v>
      </c>
      <c r="I336" s="308">
        <v>0</v>
      </c>
      <c r="J336" s="202">
        <f t="shared" si="82"/>
        <v>0</v>
      </c>
      <c r="K336" s="216">
        <v>0</v>
      </c>
      <c r="L336" s="202">
        <f t="shared" si="83"/>
        <v>0</v>
      </c>
      <c r="M336" s="216">
        <v>0</v>
      </c>
      <c r="N336" s="202">
        <f t="shared" si="84"/>
        <v>0</v>
      </c>
      <c r="O336" s="216">
        <v>0</v>
      </c>
      <c r="P336" s="202">
        <f t="shared" si="85"/>
        <v>0</v>
      </c>
      <c r="Q336" s="216">
        <v>0</v>
      </c>
      <c r="R336" s="202">
        <f t="shared" si="86"/>
        <v>0</v>
      </c>
    </row>
    <row r="337" spans="1:18" ht="12.75" outlineLevel="1">
      <c r="A337" s="16">
        <v>41</v>
      </c>
      <c r="B337" s="43">
        <v>614</v>
      </c>
      <c r="C337" s="16" t="s">
        <v>64</v>
      </c>
      <c r="D337" s="113"/>
      <c r="E337" s="113"/>
      <c r="F337" s="113">
        <f>D337+E337</f>
        <v>0</v>
      </c>
      <c r="G337" s="308">
        <v>0</v>
      </c>
      <c r="H337" s="128">
        <f t="shared" si="87"/>
        <v>0</v>
      </c>
      <c r="I337" s="308">
        <v>0</v>
      </c>
      <c r="J337" s="202">
        <f t="shared" si="82"/>
        <v>0</v>
      </c>
      <c r="K337" s="216">
        <v>0</v>
      </c>
      <c r="L337" s="202">
        <f t="shared" si="83"/>
        <v>0</v>
      </c>
      <c r="M337" s="216">
        <v>0</v>
      </c>
      <c r="N337" s="202">
        <f t="shared" si="84"/>
        <v>0</v>
      </c>
      <c r="O337" s="216">
        <v>0</v>
      </c>
      <c r="P337" s="202">
        <f t="shared" si="85"/>
        <v>0</v>
      </c>
      <c r="Q337" s="216">
        <v>0</v>
      </c>
      <c r="R337" s="202">
        <f t="shared" si="86"/>
        <v>0</v>
      </c>
    </row>
    <row r="338" spans="1:18" ht="12.75" outlineLevel="1">
      <c r="A338" s="16">
        <v>41</v>
      </c>
      <c r="B338" s="43">
        <v>615</v>
      </c>
      <c r="C338" s="16" t="s">
        <v>65</v>
      </c>
      <c r="D338" s="113"/>
      <c r="E338" s="113"/>
      <c r="F338" s="113">
        <f>D338+E338</f>
        <v>0</v>
      </c>
      <c r="G338" s="308">
        <v>0</v>
      </c>
      <c r="H338" s="128">
        <f t="shared" si="87"/>
        <v>0</v>
      </c>
      <c r="I338" s="308">
        <v>0</v>
      </c>
      <c r="J338" s="202">
        <f t="shared" si="82"/>
        <v>0</v>
      </c>
      <c r="K338" s="216">
        <v>0</v>
      </c>
      <c r="L338" s="202">
        <f t="shared" si="83"/>
        <v>0</v>
      </c>
      <c r="M338" s="216">
        <v>0</v>
      </c>
      <c r="N338" s="202">
        <f t="shared" si="84"/>
        <v>0</v>
      </c>
      <c r="O338" s="216">
        <v>0</v>
      </c>
      <c r="P338" s="202">
        <f t="shared" si="85"/>
        <v>0</v>
      </c>
      <c r="Q338" s="216">
        <v>0</v>
      </c>
      <c r="R338" s="202">
        <f t="shared" si="86"/>
        <v>0</v>
      </c>
    </row>
    <row r="339" spans="1:18" ht="12.75">
      <c r="A339" s="13">
        <v>41</v>
      </c>
      <c r="B339" s="40">
        <v>620</v>
      </c>
      <c r="C339" s="13" t="s">
        <v>66</v>
      </c>
      <c r="D339" s="110">
        <f>SUM(D340:D346)</f>
        <v>3792</v>
      </c>
      <c r="E339" s="110">
        <f>SUM(E340:E346)</f>
        <v>0</v>
      </c>
      <c r="F339" s="110">
        <f>SUM(F340:F346)</f>
        <v>3792</v>
      </c>
      <c r="G339" s="309">
        <f>SUM(G340:G346)</f>
        <v>0</v>
      </c>
      <c r="H339" s="128">
        <f t="shared" si="87"/>
        <v>3792</v>
      </c>
      <c r="I339" s="309">
        <f>SUM(I340:I346)</f>
        <v>0</v>
      </c>
      <c r="J339" s="203">
        <f t="shared" si="82"/>
        <v>3792</v>
      </c>
      <c r="K339" s="204">
        <f>SUM(K340:K346)</f>
        <v>0</v>
      </c>
      <c r="L339" s="202">
        <f t="shared" si="83"/>
        <v>3792</v>
      </c>
      <c r="M339" s="204">
        <f>SUM(M340:M346)</f>
        <v>0</v>
      </c>
      <c r="N339" s="202">
        <f t="shared" si="84"/>
        <v>3792</v>
      </c>
      <c r="O339" s="204">
        <f>SUM(O340:O346)</f>
        <v>0</v>
      </c>
      <c r="P339" s="202">
        <f t="shared" si="85"/>
        <v>3792</v>
      </c>
      <c r="Q339" s="204">
        <f>SUM(Q340:Q346)</f>
        <v>0</v>
      </c>
      <c r="R339" s="202">
        <f t="shared" si="86"/>
        <v>3792</v>
      </c>
    </row>
    <row r="340" spans="1:18" ht="12.75" customHeight="1" outlineLevel="1">
      <c r="A340" s="16">
        <v>41</v>
      </c>
      <c r="B340" s="43" t="s">
        <v>67</v>
      </c>
      <c r="C340" s="16" t="s">
        <v>68</v>
      </c>
      <c r="D340" s="113">
        <v>1085</v>
      </c>
      <c r="E340" s="113"/>
      <c r="F340" s="113">
        <f>D340+E340</f>
        <v>1085</v>
      </c>
      <c r="G340" s="308">
        <v>0</v>
      </c>
      <c r="H340" s="109">
        <f t="shared" si="87"/>
        <v>1085</v>
      </c>
      <c r="I340" s="308">
        <v>0</v>
      </c>
      <c r="J340" s="202">
        <f t="shared" si="82"/>
        <v>1085</v>
      </c>
      <c r="K340" s="216">
        <v>0</v>
      </c>
      <c r="L340" s="202">
        <f t="shared" si="83"/>
        <v>1085</v>
      </c>
      <c r="M340" s="216">
        <v>0</v>
      </c>
      <c r="N340" s="202">
        <f t="shared" si="84"/>
        <v>1085</v>
      </c>
      <c r="O340" s="216">
        <v>0</v>
      </c>
      <c r="P340" s="202">
        <f t="shared" si="85"/>
        <v>1085</v>
      </c>
      <c r="Q340" s="216">
        <v>0</v>
      </c>
      <c r="R340" s="202">
        <f t="shared" si="86"/>
        <v>1085</v>
      </c>
    </row>
    <row r="341" spans="1:18" ht="12.75" outlineLevel="1">
      <c r="A341" s="16">
        <v>41</v>
      </c>
      <c r="B341" s="43">
        <v>625001</v>
      </c>
      <c r="C341" s="16" t="s">
        <v>142</v>
      </c>
      <c r="D341" s="113">
        <v>152</v>
      </c>
      <c r="E341" s="113"/>
      <c r="F341" s="113">
        <f aca="true" t="shared" si="88" ref="F341:F346">D341+E341</f>
        <v>152</v>
      </c>
      <c r="G341" s="308">
        <v>0</v>
      </c>
      <c r="H341" s="109">
        <f t="shared" si="87"/>
        <v>152</v>
      </c>
      <c r="I341" s="308">
        <v>0</v>
      </c>
      <c r="J341" s="202">
        <f t="shared" si="82"/>
        <v>152</v>
      </c>
      <c r="K341" s="216">
        <v>0</v>
      </c>
      <c r="L341" s="202">
        <f t="shared" si="83"/>
        <v>152</v>
      </c>
      <c r="M341" s="216">
        <v>0</v>
      </c>
      <c r="N341" s="202">
        <f t="shared" si="84"/>
        <v>152</v>
      </c>
      <c r="O341" s="216">
        <v>0</v>
      </c>
      <c r="P341" s="202">
        <f t="shared" si="85"/>
        <v>152</v>
      </c>
      <c r="Q341" s="216">
        <v>0</v>
      </c>
      <c r="R341" s="202">
        <f t="shared" si="86"/>
        <v>152</v>
      </c>
    </row>
    <row r="342" spans="1:18" ht="12.75" outlineLevel="1">
      <c r="A342" s="16">
        <v>41</v>
      </c>
      <c r="B342" s="43">
        <v>625002</v>
      </c>
      <c r="C342" s="16" t="s">
        <v>70</v>
      </c>
      <c r="D342" s="113">
        <v>1519</v>
      </c>
      <c r="E342" s="113"/>
      <c r="F342" s="113">
        <f t="shared" si="88"/>
        <v>1519</v>
      </c>
      <c r="G342" s="308">
        <v>0</v>
      </c>
      <c r="H342" s="109">
        <f t="shared" si="87"/>
        <v>1519</v>
      </c>
      <c r="I342" s="308">
        <v>0</v>
      </c>
      <c r="J342" s="202">
        <f t="shared" si="82"/>
        <v>1519</v>
      </c>
      <c r="K342" s="216">
        <v>0</v>
      </c>
      <c r="L342" s="202">
        <f t="shared" si="83"/>
        <v>1519</v>
      </c>
      <c r="M342" s="216">
        <v>0</v>
      </c>
      <c r="N342" s="202">
        <f t="shared" si="84"/>
        <v>1519</v>
      </c>
      <c r="O342" s="216">
        <v>0</v>
      </c>
      <c r="P342" s="202">
        <f t="shared" si="85"/>
        <v>1519</v>
      </c>
      <c r="Q342" s="216">
        <v>0</v>
      </c>
      <c r="R342" s="202">
        <f t="shared" si="86"/>
        <v>1519</v>
      </c>
    </row>
    <row r="343" spans="1:18" ht="12.75" outlineLevel="1">
      <c r="A343" s="16">
        <v>41</v>
      </c>
      <c r="B343" s="43">
        <v>625003</v>
      </c>
      <c r="C343" s="16" t="s">
        <v>71</v>
      </c>
      <c r="D343" s="113">
        <v>87</v>
      </c>
      <c r="E343" s="113"/>
      <c r="F343" s="113">
        <f t="shared" si="88"/>
        <v>87</v>
      </c>
      <c r="G343" s="308">
        <v>0</v>
      </c>
      <c r="H343" s="109">
        <f t="shared" si="87"/>
        <v>87</v>
      </c>
      <c r="I343" s="308">
        <v>0</v>
      </c>
      <c r="J343" s="202">
        <f t="shared" si="82"/>
        <v>87</v>
      </c>
      <c r="K343" s="216">
        <v>0</v>
      </c>
      <c r="L343" s="202">
        <f t="shared" si="83"/>
        <v>87</v>
      </c>
      <c r="M343" s="216">
        <v>0</v>
      </c>
      <c r="N343" s="202">
        <f t="shared" si="84"/>
        <v>87</v>
      </c>
      <c r="O343" s="216">
        <v>0</v>
      </c>
      <c r="P343" s="202">
        <f t="shared" si="85"/>
        <v>87</v>
      </c>
      <c r="Q343" s="216">
        <v>0</v>
      </c>
      <c r="R343" s="202">
        <f t="shared" si="86"/>
        <v>87</v>
      </c>
    </row>
    <row r="344" spans="1:18" ht="12.75" outlineLevel="1">
      <c r="A344" s="16">
        <v>41</v>
      </c>
      <c r="B344" s="43">
        <v>625004</v>
      </c>
      <c r="C344" s="16" t="s">
        <v>72</v>
      </c>
      <c r="D344" s="113">
        <v>325</v>
      </c>
      <c r="E344" s="113"/>
      <c r="F344" s="113">
        <f t="shared" si="88"/>
        <v>325</v>
      </c>
      <c r="G344" s="308">
        <v>0</v>
      </c>
      <c r="H344" s="109">
        <f t="shared" si="87"/>
        <v>325</v>
      </c>
      <c r="I344" s="308">
        <v>0</v>
      </c>
      <c r="J344" s="202">
        <f t="shared" si="82"/>
        <v>325</v>
      </c>
      <c r="K344" s="216">
        <v>0</v>
      </c>
      <c r="L344" s="202">
        <f t="shared" si="83"/>
        <v>325</v>
      </c>
      <c r="M344" s="216">
        <v>0</v>
      </c>
      <c r="N344" s="202">
        <f t="shared" si="84"/>
        <v>325</v>
      </c>
      <c r="O344" s="216">
        <v>0</v>
      </c>
      <c r="P344" s="202">
        <f t="shared" si="85"/>
        <v>325</v>
      </c>
      <c r="Q344" s="216">
        <v>0</v>
      </c>
      <c r="R344" s="202">
        <f t="shared" si="86"/>
        <v>325</v>
      </c>
    </row>
    <row r="345" spans="1:18" ht="12.75" outlineLevel="1">
      <c r="A345" s="16">
        <v>41</v>
      </c>
      <c r="B345" s="43">
        <v>625005</v>
      </c>
      <c r="C345" s="16" t="s">
        <v>73</v>
      </c>
      <c r="D345" s="113">
        <v>108</v>
      </c>
      <c r="E345" s="113"/>
      <c r="F345" s="113">
        <f t="shared" si="88"/>
        <v>108</v>
      </c>
      <c r="G345" s="308">
        <v>0</v>
      </c>
      <c r="H345" s="109">
        <f t="shared" si="87"/>
        <v>108</v>
      </c>
      <c r="I345" s="308">
        <v>0</v>
      </c>
      <c r="J345" s="202">
        <f t="shared" si="82"/>
        <v>108</v>
      </c>
      <c r="K345" s="216">
        <v>0</v>
      </c>
      <c r="L345" s="202">
        <f t="shared" si="83"/>
        <v>108</v>
      </c>
      <c r="M345" s="216">
        <v>0</v>
      </c>
      <c r="N345" s="202">
        <f t="shared" si="84"/>
        <v>108</v>
      </c>
      <c r="O345" s="216">
        <v>0</v>
      </c>
      <c r="P345" s="202">
        <f t="shared" si="85"/>
        <v>108</v>
      </c>
      <c r="Q345" s="216">
        <v>0</v>
      </c>
      <c r="R345" s="202">
        <f t="shared" si="86"/>
        <v>108</v>
      </c>
    </row>
    <row r="346" spans="1:18" ht="12.75" outlineLevel="1">
      <c r="A346" s="16">
        <v>41</v>
      </c>
      <c r="B346" s="43">
        <v>625007</v>
      </c>
      <c r="C346" s="16" t="s">
        <v>122</v>
      </c>
      <c r="D346" s="113">
        <v>516</v>
      </c>
      <c r="E346" s="113"/>
      <c r="F346" s="113">
        <f t="shared" si="88"/>
        <v>516</v>
      </c>
      <c r="G346" s="308">
        <v>0</v>
      </c>
      <c r="H346" s="109">
        <f t="shared" si="87"/>
        <v>516</v>
      </c>
      <c r="I346" s="308">
        <v>0</v>
      </c>
      <c r="J346" s="202">
        <f t="shared" si="82"/>
        <v>516</v>
      </c>
      <c r="K346" s="216">
        <v>0</v>
      </c>
      <c r="L346" s="202">
        <f t="shared" si="83"/>
        <v>516</v>
      </c>
      <c r="M346" s="216">
        <v>0</v>
      </c>
      <c r="N346" s="202">
        <f t="shared" si="84"/>
        <v>516</v>
      </c>
      <c r="O346" s="216">
        <v>0</v>
      </c>
      <c r="P346" s="202">
        <f t="shared" si="85"/>
        <v>516</v>
      </c>
      <c r="Q346" s="216">
        <v>0</v>
      </c>
      <c r="R346" s="202">
        <f t="shared" si="86"/>
        <v>516</v>
      </c>
    </row>
    <row r="347" spans="1:18" ht="15" customHeight="1">
      <c r="A347" s="13">
        <v>41</v>
      </c>
      <c r="B347" s="40">
        <v>632</v>
      </c>
      <c r="C347" s="13" t="s">
        <v>79</v>
      </c>
      <c r="D347" s="110">
        <f>SUM(D348:D351)</f>
        <v>28700</v>
      </c>
      <c r="E347" s="110">
        <f>SUM(E348:E351)</f>
        <v>0</v>
      </c>
      <c r="F347" s="110">
        <f>SUM(F348:F351)</f>
        <v>28700</v>
      </c>
      <c r="G347" s="309">
        <f>SUM(G348:G351)</f>
        <v>0</v>
      </c>
      <c r="H347" s="128">
        <f t="shared" si="87"/>
        <v>28700</v>
      </c>
      <c r="I347" s="309">
        <f>SUM(I348:I351)</f>
        <v>0</v>
      </c>
      <c r="J347" s="203">
        <f t="shared" si="82"/>
        <v>28700</v>
      </c>
      <c r="K347" s="216">
        <f>SUM(K348:K351)</f>
        <v>0</v>
      </c>
      <c r="L347" s="202">
        <f t="shared" si="83"/>
        <v>28700</v>
      </c>
      <c r="M347" s="216">
        <f>SUM(M348:M351)</f>
        <v>0</v>
      </c>
      <c r="N347" s="202">
        <f t="shared" si="84"/>
        <v>28700</v>
      </c>
      <c r="O347" s="216">
        <f>SUM(O348:O351)</f>
        <v>0</v>
      </c>
      <c r="P347" s="202">
        <f t="shared" si="85"/>
        <v>28700</v>
      </c>
      <c r="Q347" s="216">
        <f>SUM(Q348:Q351)</f>
        <v>0</v>
      </c>
      <c r="R347" s="202">
        <f t="shared" si="86"/>
        <v>28700</v>
      </c>
    </row>
    <row r="348" spans="1:18" ht="12.75" outlineLevel="1">
      <c r="A348" s="16">
        <v>41</v>
      </c>
      <c r="B348" s="43">
        <v>632001</v>
      </c>
      <c r="C348" s="16" t="s">
        <v>202</v>
      </c>
      <c r="D348" s="113">
        <v>5000</v>
      </c>
      <c r="E348" s="113"/>
      <c r="F348" s="113">
        <f>D348+E348</f>
        <v>5000</v>
      </c>
      <c r="G348" s="308">
        <v>0</v>
      </c>
      <c r="H348" s="109">
        <f t="shared" si="87"/>
        <v>5000</v>
      </c>
      <c r="I348" s="308">
        <v>0</v>
      </c>
      <c r="J348" s="202">
        <f t="shared" si="82"/>
        <v>5000</v>
      </c>
      <c r="K348" s="216">
        <v>0</v>
      </c>
      <c r="L348" s="202">
        <f t="shared" si="83"/>
        <v>5000</v>
      </c>
      <c r="M348" s="216">
        <v>0</v>
      </c>
      <c r="N348" s="202">
        <f t="shared" si="84"/>
        <v>5000</v>
      </c>
      <c r="O348" s="216">
        <v>0</v>
      </c>
      <c r="P348" s="202">
        <f t="shared" si="85"/>
        <v>5000</v>
      </c>
      <c r="Q348" s="216">
        <v>0</v>
      </c>
      <c r="R348" s="202">
        <f t="shared" si="86"/>
        <v>5000</v>
      </c>
    </row>
    <row r="349" spans="1:18" ht="12.75" outlineLevel="1">
      <c r="A349" s="16">
        <v>41</v>
      </c>
      <c r="B349" s="43">
        <v>632001</v>
      </c>
      <c r="C349" s="16" t="s">
        <v>203</v>
      </c>
      <c r="D349" s="113">
        <v>1000</v>
      </c>
      <c r="E349" s="113"/>
      <c r="F349" s="113">
        <f>D349+E349</f>
        <v>1000</v>
      </c>
      <c r="G349" s="308">
        <v>0</v>
      </c>
      <c r="H349" s="109">
        <f t="shared" si="87"/>
        <v>1000</v>
      </c>
      <c r="I349" s="308">
        <v>0</v>
      </c>
      <c r="J349" s="202">
        <f t="shared" si="82"/>
        <v>1000</v>
      </c>
      <c r="K349" s="216">
        <v>0</v>
      </c>
      <c r="L349" s="202">
        <f t="shared" si="83"/>
        <v>1000</v>
      </c>
      <c r="M349" s="216">
        <v>0</v>
      </c>
      <c r="N349" s="202">
        <f t="shared" si="84"/>
        <v>1000</v>
      </c>
      <c r="O349" s="216">
        <v>0</v>
      </c>
      <c r="P349" s="202">
        <f t="shared" si="85"/>
        <v>1000</v>
      </c>
      <c r="Q349" s="216">
        <v>0</v>
      </c>
      <c r="R349" s="202">
        <f t="shared" si="86"/>
        <v>1000</v>
      </c>
    </row>
    <row r="350" spans="1:18" ht="12.75" outlineLevel="1">
      <c r="A350" s="16">
        <v>41</v>
      </c>
      <c r="B350" s="43">
        <v>632001</v>
      </c>
      <c r="C350" s="16" t="s">
        <v>204</v>
      </c>
      <c r="D350" s="113">
        <v>21000</v>
      </c>
      <c r="E350" s="113"/>
      <c r="F350" s="113">
        <f>D350+E350</f>
        <v>21000</v>
      </c>
      <c r="G350" s="308">
        <v>0</v>
      </c>
      <c r="H350" s="109">
        <f t="shared" si="87"/>
        <v>21000</v>
      </c>
      <c r="I350" s="308">
        <v>0</v>
      </c>
      <c r="J350" s="202">
        <f t="shared" si="82"/>
        <v>21000</v>
      </c>
      <c r="K350" s="216">
        <v>0</v>
      </c>
      <c r="L350" s="202">
        <f t="shared" si="83"/>
        <v>21000</v>
      </c>
      <c r="M350" s="216">
        <v>0</v>
      </c>
      <c r="N350" s="202">
        <f t="shared" si="84"/>
        <v>21000</v>
      </c>
      <c r="O350" s="216">
        <v>0</v>
      </c>
      <c r="P350" s="202">
        <f t="shared" si="85"/>
        <v>21000</v>
      </c>
      <c r="Q350" s="216">
        <v>0</v>
      </c>
      <c r="R350" s="202">
        <f t="shared" si="86"/>
        <v>21000</v>
      </c>
    </row>
    <row r="351" spans="1:18" ht="12.75" outlineLevel="1">
      <c r="A351" s="16">
        <v>41</v>
      </c>
      <c r="B351" s="43">
        <v>632002</v>
      </c>
      <c r="C351" s="16" t="s">
        <v>82</v>
      </c>
      <c r="D351" s="113">
        <v>1700</v>
      </c>
      <c r="E351" s="113"/>
      <c r="F351" s="113">
        <f>D351+E351</f>
        <v>1700</v>
      </c>
      <c r="G351" s="308">
        <v>0</v>
      </c>
      <c r="H351" s="109">
        <f t="shared" si="87"/>
        <v>1700</v>
      </c>
      <c r="I351" s="308">
        <v>0</v>
      </c>
      <c r="J351" s="202">
        <f t="shared" si="82"/>
        <v>1700</v>
      </c>
      <c r="K351" s="216">
        <v>0</v>
      </c>
      <c r="L351" s="202">
        <f t="shared" si="83"/>
        <v>1700</v>
      </c>
      <c r="M351" s="216">
        <v>0</v>
      </c>
      <c r="N351" s="202">
        <f t="shared" si="84"/>
        <v>1700</v>
      </c>
      <c r="O351" s="216">
        <v>0</v>
      </c>
      <c r="P351" s="202">
        <f t="shared" si="85"/>
        <v>1700</v>
      </c>
      <c r="Q351" s="216">
        <v>0</v>
      </c>
      <c r="R351" s="202">
        <f t="shared" si="86"/>
        <v>1700</v>
      </c>
    </row>
    <row r="352" spans="1:18" ht="12.75">
      <c r="A352" s="13">
        <v>41</v>
      </c>
      <c r="B352" s="40">
        <v>633</v>
      </c>
      <c r="C352" s="13" t="s">
        <v>125</v>
      </c>
      <c r="D352" s="110">
        <f>SUM(D353:D355)</f>
        <v>3050</v>
      </c>
      <c r="E352" s="110">
        <f>SUM(E353:E355)</f>
        <v>0</v>
      </c>
      <c r="F352" s="110">
        <f>SUM(F353:F355)</f>
        <v>3050</v>
      </c>
      <c r="G352" s="309">
        <f>SUM(G353:G355)</f>
        <v>0</v>
      </c>
      <c r="H352" s="128">
        <f t="shared" si="87"/>
        <v>3050</v>
      </c>
      <c r="I352" s="309">
        <f>SUM(I353:I355)</f>
        <v>0</v>
      </c>
      <c r="J352" s="203">
        <f t="shared" si="82"/>
        <v>3050</v>
      </c>
      <c r="K352" s="204">
        <f>SUM(K353:K355)</f>
        <v>0</v>
      </c>
      <c r="L352" s="203">
        <f t="shared" si="83"/>
        <v>3050</v>
      </c>
      <c r="M352" s="204">
        <f>SUM(M353:M355)</f>
        <v>0</v>
      </c>
      <c r="N352" s="203">
        <f t="shared" si="84"/>
        <v>3050</v>
      </c>
      <c r="O352" s="204">
        <f>SUM(O353:O355)</f>
        <v>0</v>
      </c>
      <c r="P352" s="203">
        <f t="shared" si="85"/>
        <v>3050</v>
      </c>
      <c r="Q352" s="204">
        <f>SUM(Q353:Q355)</f>
        <v>0</v>
      </c>
      <c r="R352" s="203">
        <f t="shared" si="86"/>
        <v>3050</v>
      </c>
    </row>
    <row r="353" spans="1:18" ht="12.75">
      <c r="A353" s="16">
        <v>41</v>
      </c>
      <c r="B353" s="43">
        <v>633001</v>
      </c>
      <c r="C353" s="16" t="s">
        <v>85</v>
      </c>
      <c r="D353" s="113">
        <v>1500</v>
      </c>
      <c r="E353" s="113"/>
      <c r="F353" s="113">
        <f>D353+E353</f>
        <v>1500</v>
      </c>
      <c r="G353" s="308">
        <v>0</v>
      </c>
      <c r="H353" s="109">
        <f t="shared" si="87"/>
        <v>1500</v>
      </c>
      <c r="I353" s="308">
        <v>0</v>
      </c>
      <c r="J353" s="202">
        <f t="shared" si="82"/>
        <v>1500</v>
      </c>
      <c r="K353" s="216">
        <v>0</v>
      </c>
      <c r="L353" s="202">
        <f t="shared" si="83"/>
        <v>1500</v>
      </c>
      <c r="M353" s="216">
        <v>0</v>
      </c>
      <c r="N353" s="202">
        <f t="shared" si="84"/>
        <v>1500</v>
      </c>
      <c r="O353" s="216">
        <v>0</v>
      </c>
      <c r="P353" s="202">
        <f t="shared" si="85"/>
        <v>1500</v>
      </c>
      <c r="Q353" s="216">
        <v>0</v>
      </c>
      <c r="R353" s="202">
        <f t="shared" si="86"/>
        <v>1500</v>
      </c>
    </row>
    <row r="354" spans="1:18" ht="12.75">
      <c r="A354" s="16">
        <v>41</v>
      </c>
      <c r="B354" s="43">
        <v>633004</v>
      </c>
      <c r="C354" s="16" t="s">
        <v>206</v>
      </c>
      <c r="D354" s="113">
        <v>800</v>
      </c>
      <c r="E354" s="113"/>
      <c r="F354" s="113">
        <f>D354+E354</f>
        <v>800</v>
      </c>
      <c r="G354" s="308">
        <v>0</v>
      </c>
      <c r="H354" s="109">
        <f t="shared" si="87"/>
        <v>800</v>
      </c>
      <c r="I354" s="308">
        <v>0</v>
      </c>
      <c r="J354" s="202">
        <f t="shared" si="82"/>
        <v>800</v>
      </c>
      <c r="K354" s="216">
        <v>0</v>
      </c>
      <c r="L354" s="202">
        <f t="shared" si="83"/>
        <v>800</v>
      </c>
      <c r="M354" s="216">
        <v>0</v>
      </c>
      <c r="N354" s="202">
        <f t="shared" si="84"/>
        <v>800</v>
      </c>
      <c r="O354" s="216">
        <v>0</v>
      </c>
      <c r="P354" s="202">
        <f t="shared" si="85"/>
        <v>800</v>
      </c>
      <c r="Q354" s="216">
        <v>0</v>
      </c>
      <c r="R354" s="202">
        <f t="shared" si="86"/>
        <v>800</v>
      </c>
    </row>
    <row r="355" spans="1:18" ht="12.75">
      <c r="A355" s="16">
        <v>41</v>
      </c>
      <c r="B355" s="43">
        <v>633006</v>
      </c>
      <c r="C355" s="16" t="s">
        <v>207</v>
      </c>
      <c r="D355" s="113">
        <v>750</v>
      </c>
      <c r="E355" s="113"/>
      <c r="F355" s="113">
        <f>D355+E355</f>
        <v>750</v>
      </c>
      <c r="G355" s="308">
        <v>0</v>
      </c>
      <c r="H355" s="109">
        <f t="shared" si="87"/>
        <v>750</v>
      </c>
      <c r="I355" s="308">
        <v>0</v>
      </c>
      <c r="J355" s="202">
        <f t="shared" si="82"/>
        <v>750</v>
      </c>
      <c r="K355" s="210">
        <v>0</v>
      </c>
      <c r="L355" s="202">
        <f t="shared" si="83"/>
        <v>750</v>
      </c>
      <c r="M355" s="210">
        <v>0</v>
      </c>
      <c r="N355" s="202">
        <f t="shared" si="84"/>
        <v>750</v>
      </c>
      <c r="O355" s="210">
        <v>0</v>
      </c>
      <c r="P355" s="202">
        <f t="shared" si="85"/>
        <v>750</v>
      </c>
      <c r="Q355" s="210">
        <v>0</v>
      </c>
      <c r="R355" s="202">
        <f t="shared" si="86"/>
        <v>750</v>
      </c>
    </row>
    <row r="356" spans="1:18" ht="12.75">
      <c r="A356" s="13">
        <v>41</v>
      </c>
      <c r="B356" s="40">
        <v>635</v>
      </c>
      <c r="C356" s="13" t="s">
        <v>126</v>
      </c>
      <c r="D356" s="110">
        <f>SUM(D357:D358)</f>
        <v>51000</v>
      </c>
      <c r="E356" s="110">
        <f>SUM(E357:E358)</f>
        <v>0</v>
      </c>
      <c r="F356" s="110">
        <f>SUM(F357:F358)</f>
        <v>51000</v>
      </c>
      <c r="G356" s="309">
        <f>SUM(G357:G358)</f>
        <v>0</v>
      </c>
      <c r="H356" s="128">
        <f t="shared" si="87"/>
        <v>51000</v>
      </c>
      <c r="I356" s="309">
        <f>SUM(I357:I358)</f>
        <v>0</v>
      </c>
      <c r="J356" s="203">
        <f t="shared" si="82"/>
        <v>51000</v>
      </c>
      <c r="K356" s="14">
        <f>SUM(K357:K358)</f>
        <v>0</v>
      </c>
      <c r="L356" s="203">
        <f t="shared" si="83"/>
        <v>51000</v>
      </c>
      <c r="M356" s="14">
        <f>SUM(M357:M358)</f>
        <v>35000</v>
      </c>
      <c r="N356" s="203">
        <f t="shared" si="84"/>
        <v>86000</v>
      </c>
      <c r="O356" s="14">
        <f>SUM(O357:O358)</f>
        <v>0</v>
      </c>
      <c r="P356" s="203">
        <f t="shared" si="85"/>
        <v>86000</v>
      </c>
      <c r="Q356" s="14">
        <f>SUM(Q357:Q358)</f>
        <v>19620</v>
      </c>
      <c r="R356" s="203">
        <f t="shared" si="86"/>
        <v>105620</v>
      </c>
    </row>
    <row r="357" spans="1:18" ht="12.75" outlineLevel="1">
      <c r="A357" s="16">
        <v>41</v>
      </c>
      <c r="B357" s="43">
        <v>635004</v>
      </c>
      <c r="C357" s="16" t="s">
        <v>187</v>
      </c>
      <c r="D357" s="113">
        <v>1000</v>
      </c>
      <c r="E357" s="113"/>
      <c r="F357" s="113">
        <f>D357+E357</f>
        <v>1000</v>
      </c>
      <c r="G357" s="308">
        <v>0</v>
      </c>
      <c r="H357" s="109">
        <f t="shared" si="87"/>
        <v>1000</v>
      </c>
      <c r="I357" s="308">
        <v>0</v>
      </c>
      <c r="J357" s="202">
        <f t="shared" si="82"/>
        <v>1000</v>
      </c>
      <c r="K357" s="210">
        <v>0</v>
      </c>
      <c r="L357" s="202">
        <f t="shared" si="83"/>
        <v>1000</v>
      </c>
      <c r="M357" s="210">
        <v>0</v>
      </c>
      <c r="N357" s="202">
        <f t="shared" si="84"/>
        <v>1000</v>
      </c>
      <c r="O357" s="210">
        <v>0</v>
      </c>
      <c r="P357" s="202">
        <f t="shared" si="85"/>
        <v>1000</v>
      </c>
      <c r="Q357" s="210">
        <v>0</v>
      </c>
      <c r="R357" s="202">
        <f t="shared" si="86"/>
        <v>1000</v>
      </c>
    </row>
    <row r="358" spans="1:18" ht="12.75" outlineLevel="1">
      <c r="A358" s="16">
        <v>41</v>
      </c>
      <c r="B358" s="43">
        <v>635006</v>
      </c>
      <c r="C358" s="16" t="s">
        <v>198</v>
      </c>
      <c r="D358" s="113">
        <v>50000</v>
      </c>
      <c r="E358" s="113"/>
      <c r="F358" s="113">
        <f>D358+E358</f>
        <v>50000</v>
      </c>
      <c r="G358" s="308">
        <v>0</v>
      </c>
      <c r="H358" s="109">
        <f t="shared" si="87"/>
        <v>50000</v>
      </c>
      <c r="I358" s="308">
        <v>0</v>
      </c>
      <c r="J358" s="202">
        <f t="shared" si="82"/>
        <v>50000</v>
      </c>
      <c r="K358" s="15">
        <v>0</v>
      </c>
      <c r="L358" s="202">
        <f t="shared" si="83"/>
        <v>50000</v>
      </c>
      <c r="M358" s="15">
        <v>35000</v>
      </c>
      <c r="N358" s="202">
        <f t="shared" si="84"/>
        <v>85000</v>
      </c>
      <c r="O358" s="15"/>
      <c r="P358" s="202">
        <f t="shared" si="85"/>
        <v>85000</v>
      </c>
      <c r="Q358" s="15">
        <v>19620</v>
      </c>
      <c r="R358" s="202">
        <f t="shared" si="86"/>
        <v>104620</v>
      </c>
    </row>
    <row r="359" spans="1:18" ht="12.75">
      <c r="A359" s="13">
        <v>41</v>
      </c>
      <c r="B359" s="40">
        <v>637</v>
      </c>
      <c r="C359" s="13" t="s">
        <v>104</v>
      </c>
      <c r="D359" s="110">
        <f>SUM(D360:D361)</f>
        <v>2119</v>
      </c>
      <c r="E359" s="110">
        <f>SUM(E360:E361)</f>
        <v>0</v>
      </c>
      <c r="F359" s="110">
        <f>SUM(F360:F361)</f>
        <v>2119</v>
      </c>
      <c r="G359" s="309">
        <f>SUM(G360:G361)</f>
        <v>0</v>
      </c>
      <c r="H359" s="128">
        <f t="shared" si="87"/>
        <v>2119</v>
      </c>
      <c r="I359" s="309">
        <f>SUM(I360:I361)</f>
        <v>0</v>
      </c>
      <c r="J359" s="203">
        <f t="shared" si="82"/>
        <v>2119</v>
      </c>
      <c r="K359" s="219">
        <f>SUM(K360:K361)</f>
        <v>0</v>
      </c>
      <c r="L359" s="203">
        <f t="shared" si="83"/>
        <v>2119</v>
      </c>
      <c r="M359" s="219">
        <f>SUM(M360:M361)</f>
        <v>0</v>
      </c>
      <c r="N359" s="203">
        <f t="shared" si="84"/>
        <v>2119</v>
      </c>
      <c r="O359" s="219">
        <f>SUM(O360:O361)</f>
        <v>0</v>
      </c>
      <c r="P359" s="203">
        <f t="shared" si="85"/>
        <v>2119</v>
      </c>
      <c r="Q359" s="219">
        <f>SUM(Q360:Q361)</f>
        <v>0</v>
      </c>
      <c r="R359" s="203">
        <f t="shared" si="86"/>
        <v>2119</v>
      </c>
    </row>
    <row r="360" spans="1:18" ht="12.75">
      <c r="A360" s="16">
        <v>41</v>
      </c>
      <c r="B360" s="43">
        <v>637005</v>
      </c>
      <c r="C360" s="16" t="s">
        <v>208</v>
      </c>
      <c r="D360" s="113">
        <v>500</v>
      </c>
      <c r="E360" s="113"/>
      <c r="F360" s="113">
        <f>D360+E360</f>
        <v>500</v>
      </c>
      <c r="G360" s="308">
        <v>0</v>
      </c>
      <c r="H360" s="109">
        <f t="shared" si="87"/>
        <v>500</v>
      </c>
      <c r="I360" s="308">
        <v>0</v>
      </c>
      <c r="J360" s="202">
        <f t="shared" si="82"/>
        <v>500</v>
      </c>
      <c r="K360" s="210">
        <v>0</v>
      </c>
      <c r="L360" s="202">
        <f t="shared" si="83"/>
        <v>500</v>
      </c>
      <c r="M360" s="210">
        <v>0</v>
      </c>
      <c r="N360" s="202">
        <f t="shared" si="84"/>
        <v>500</v>
      </c>
      <c r="O360" s="210">
        <v>0</v>
      </c>
      <c r="P360" s="202">
        <f t="shared" si="85"/>
        <v>500</v>
      </c>
      <c r="Q360" s="210">
        <v>0</v>
      </c>
      <c r="R360" s="202">
        <f t="shared" si="86"/>
        <v>500</v>
      </c>
    </row>
    <row r="361" spans="1:18" ht="12.75">
      <c r="A361" s="42"/>
      <c r="B361" s="16" t="s">
        <v>341</v>
      </c>
      <c r="C361" s="16" t="s">
        <v>209</v>
      </c>
      <c r="D361" s="113">
        <v>1619</v>
      </c>
      <c r="E361" s="113"/>
      <c r="F361" s="113">
        <f>D361+E361</f>
        <v>1619</v>
      </c>
      <c r="G361" s="308">
        <v>0</v>
      </c>
      <c r="H361" s="109">
        <f t="shared" si="87"/>
        <v>1619</v>
      </c>
      <c r="I361" s="308">
        <v>0</v>
      </c>
      <c r="J361" s="202">
        <f t="shared" si="82"/>
        <v>1619</v>
      </c>
      <c r="K361" s="210">
        <v>0</v>
      </c>
      <c r="L361" s="202">
        <f t="shared" si="83"/>
        <v>1619</v>
      </c>
      <c r="M361" s="210">
        <v>0</v>
      </c>
      <c r="N361" s="202">
        <f t="shared" si="84"/>
        <v>1619</v>
      </c>
      <c r="O361" s="210">
        <v>0</v>
      </c>
      <c r="P361" s="202">
        <f t="shared" si="85"/>
        <v>1619</v>
      </c>
      <c r="Q361" s="210">
        <v>0</v>
      </c>
      <c r="R361" s="202">
        <f t="shared" si="86"/>
        <v>1619</v>
      </c>
    </row>
    <row r="362" spans="1:18" ht="12.75">
      <c r="A362" s="138"/>
      <c r="B362" s="13">
        <v>642</v>
      </c>
      <c r="C362" s="13" t="s">
        <v>441</v>
      </c>
      <c r="D362" s="112"/>
      <c r="E362" s="112"/>
      <c r="F362" s="112"/>
      <c r="G362" s="308"/>
      <c r="H362" s="308"/>
      <c r="I362" s="308"/>
      <c r="J362" s="202">
        <f t="shared" si="82"/>
        <v>0</v>
      </c>
      <c r="K362" s="30"/>
      <c r="L362" s="202">
        <f t="shared" si="83"/>
        <v>0</v>
      </c>
      <c r="M362" s="30"/>
      <c r="N362" s="202">
        <f t="shared" si="84"/>
        <v>0</v>
      </c>
      <c r="O362" s="30"/>
      <c r="P362" s="202">
        <f t="shared" si="85"/>
        <v>0</v>
      </c>
      <c r="Q362" s="30"/>
      <c r="R362" s="202">
        <f t="shared" si="86"/>
        <v>0</v>
      </c>
    </row>
    <row r="363" spans="1:18" ht="12.75">
      <c r="A363" s="42"/>
      <c r="B363" s="41"/>
      <c r="C363" s="41"/>
      <c r="D363" s="295"/>
      <c r="E363" s="295"/>
      <c r="F363" s="295"/>
      <c r="G363" s="295"/>
      <c r="H363" s="295"/>
      <c r="I363" s="295"/>
      <c r="J363" s="218"/>
      <c r="K363" s="218"/>
      <c r="L363" s="202">
        <f t="shared" si="83"/>
        <v>0</v>
      </c>
      <c r="M363" s="218"/>
      <c r="N363" s="202">
        <f t="shared" si="84"/>
        <v>0</v>
      </c>
      <c r="O363" s="218"/>
      <c r="P363" s="202">
        <f t="shared" si="85"/>
        <v>0</v>
      </c>
      <c r="Q363" s="218"/>
      <c r="R363" s="202">
        <f t="shared" si="86"/>
        <v>0</v>
      </c>
    </row>
    <row r="364" spans="1:18" ht="12.75">
      <c r="A364" s="5"/>
      <c r="B364" s="35" t="s">
        <v>58</v>
      </c>
      <c r="C364" s="36"/>
      <c r="D364" s="77" t="s">
        <v>463</v>
      </c>
      <c r="E364" s="368" t="s">
        <v>465</v>
      </c>
      <c r="F364" s="82" t="s">
        <v>467</v>
      </c>
      <c r="G364" s="200" t="s">
        <v>487</v>
      </c>
      <c r="H364" s="200" t="s">
        <v>486</v>
      </c>
      <c r="I364" s="200" t="s">
        <v>506</v>
      </c>
      <c r="J364" s="82" t="s">
        <v>467</v>
      </c>
      <c r="K364" s="200" t="s">
        <v>509</v>
      </c>
      <c r="L364" s="229" t="s">
        <v>486</v>
      </c>
      <c r="M364" s="200" t="s">
        <v>519</v>
      </c>
      <c r="N364" s="229" t="s">
        <v>486</v>
      </c>
      <c r="O364" s="200" t="s">
        <v>520</v>
      </c>
      <c r="P364" s="229" t="s">
        <v>486</v>
      </c>
      <c r="Q364" s="200" t="s">
        <v>524</v>
      </c>
      <c r="R364" s="229" t="s">
        <v>486</v>
      </c>
    </row>
    <row r="365" spans="1:18" ht="12.75">
      <c r="A365" s="8"/>
      <c r="B365" s="38"/>
      <c r="C365" s="39"/>
      <c r="D365" s="78">
        <v>2017</v>
      </c>
      <c r="E365" s="369">
        <v>2017</v>
      </c>
      <c r="F365" s="102" t="s">
        <v>466</v>
      </c>
      <c r="G365" s="201" t="s">
        <v>488</v>
      </c>
      <c r="H365" s="201" t="s">
        <v>466</v>
      </c>
      <c r="I365" s="201" t="s">
        <v>505</v>
      </c>
      <c r="J365" s="102" t="s">
        <v>466</v>
      </c>
      <c r="K365" s="102" t="s">
        <v>505</v>
      </c>
      <c r="L365" s="230" t="s">
        <v>466</v>
      </c>
      <c r="M365" s="102" t="s">
        <v>505</v>
      </c>
      <c r="N365" s="230" t="s">
        <v>466</v>
      </c>
      <c r="O365" s="102" t="s">
        <v>505</v>
      </c>
      <c r="P365" s="230" t="s">
        <v>466</v>
      </c>
      <c r="Q365" s="102" t="s">
        <v>505</v>
      </c>
      <c r="R365" s="230" t="s">
        <v>466</v>
      </c>
    </row>
    <row r="366" spans="1:18" ht="12.75">
      <c r="A366" s="20"/>
      <c r="B366" s="62" t="s">
        <v>210</v>
      </c>
      <c r="C366" s="20" t="s">
        <v>315</v>
      </c>
      <c r="D366" s="79">
        <f aca="true" t="shared" si="89" ref="D366:I366">SUM(D367)</f>
        <v>75000</v>
      </c>
      <c r="E366" s="79">
        <f t="shared" si="89"/>
        <v>43390</v>
      </c>
      <c r="F366" s="79">
        <f t="shared" si="89"/>
        <v>118390</v>
      </c>
      <c r="G366" s="321">
        <f t="shared" si="89"/>
        <v>0</v>
      </c>
      <c r="H366" s="313">
        <f t="shared" si="89"/>
        <v>118390</v>
      </c>
      <c r="I366" s="321">
        <f t="shared" si="89"/>
        <v>0</v>
      </c>
      <c r="J366" s="207">
        <f>F366+G366</f>
        <v>118390</v>
      </c>
      <c r="K366" s="76">
        <f>SUM(K367)</f>
        <v>110635</v>
      </c>
      <c r="L366" s="207">
        <f>J366+K366</f>
        <v>229025</v>
      </c>
      <c r="M366" s="76">
        <f>SUM(M367)</f>
        <v>0</v>
      </c>
      <c r="N366" s="207">
        <f>L366+M366</f>
        <v>229025</v>
      </c>
      <c r="O366" s="76">
        <f>SUM(O367)</f>
        <v>0</v>
      </c>
      <c r="P366" s="207">
        <f>N366+O366</f>
        <v>229025</v>
      </c>
      <c r="Q366" s="76">
        <f>SUM(Q367)</f>
        <v>0</v>
      </c>
      <c r="R366" s="207">
        <f>P366+Q366</f>
        <v>229025</v>
      </c>
    </row>
    <row r="367" spans="1:18" ht="12.75">
      <c r="A367" s="16">
        <v>41</v>
      </c>
      <c r="B367" s="40">
        <v>641</v>
      </c>
      <c r="C367" s="13" t="s">
        <v>211</v>
      </c>
      <c r="D367" s="110">
        <f>SUM(D368:D368)</f>
        <v>75000</v>
      </c>
      <c r="E367" s="110">
        <f>SUM(E368:E368)</f>
        <v>43390</v>
      </c>
      <c r="F367" s="110">
        <f>SUM(F368:F368)</f>
        <v>118390</v>
      </c>
      <c r="G367" s="323">
        <f>SUM(G368)</f>
        <v>0</v>
      </c>
      <c r="H367" s="324">
        <f>SUM(H368)</f>
        <v>118390</v>
      </c>
      <c r="I367" s="323">
        <f>SUM(I368)</f>
        <v>0</v>
      </c>
      <c r="J367" s="203">
        <f>F367+G367</f>
        <v>118390</v>
      </c>
      <c r="K367" s="14">
        <f>SUM(K368:K369)</f>
        <v>110635</v>
      </c>
      <c r="L367" s="203">
        <f>J367+K367</f>
        <v>229025</v>
      </c>
      <c r="M367" s="14">
        <f>SUM(M368:M369)</f>
        <v>0</v>
      </c>
      <c r="N367" s="203">
        <f>L367+M367</f>
        <v>229025</v>
      </c>
      <c r="O367" s="14">
        <f>SUM(O368:O369)</f>
        <v>0</v>
      </c>
      <c r="P367" s="203">
        <f>N367+O367</f>
        <v>229025</v>
      </c>
      <c r="Q367" s="14">
        <f>SUM(Q368:Q369)</f>
        <v>0</v>
      </c>
      <c r="R367" s="203">
        <f>P367+Q367</f>
        <v>229025</v>
      </c>
    </row>
    <row r="368" spans="1:18" ht="12.75">
      <c r="A368" s="48">
        <v>41</v>
      </c>
      <c r="B368" s="47">
        <v>641001</v>
      </c>
      <c r="C368" s="48" t="s">
        <v>319</v>
      </c>
      <c r="D368" s="267">
        <v>75000</v>
      </c>
      <c r="E368" s="267">
        <v>43390</v>
      </c>
      <c r="F368" s="267">
        <f>D368+E368</f>
        <v>118390</v>
      </c>
      <c r="G368" s="267">
        <v>0</v>
      </c>
      <c r="H368" s="267">
        <f>F368+G368</f>
        <v>118390</v>
      </c>
      <c r="I368" s="267">
        <v>0</v>
      </c>
      <c r="J368" s="268">
        <f>F368+G368</f>
        <v>118390</v>
      </c>
      <c r="K368" s="15">
        <v>110635</v>
      </c>
      <c r="L368" s="202">
        <f>J368+K368</f>
        <v>229025</v>
      </c>
      <c r="M368" s="15">
        <v>0</v>
      </c>
      <c r="N368" s="202">
        <f>L368+M368</f>
        <v>229025</v>
      </c>
      <c r="O368" s="15">
        <v>0</v>
      </c>
      <c r="P368" s="202">
        <f>N368+O368</f>
        <v>229025</v>
      </c>
      <c r="Q368" s="15">
        <v>0</v>
      </c>
      <c r="R368" s="202">
        <f>P368+Q368</f>
        <v>229025</v>
      </c>
    </row>
    <row r="369" spans="1:18" ht="12.75">
      <c r="A369" s="42">
        <v>41</v>
      </c>
      <c r="B369" s="16">
        <v>641001</v>
      </c>
      <c r="C369" s="16" t="s">
        <v>512</v>
      </c>
      <c r="D369" s="295"/>
      <c r="E369" s="295"/>
      <c r="F369" s="295"/>
      <c r="G369" s="295"/>
      <c r="H369" s="295"/>
      <c r="I369" s="295"/>
      <c r="J369" s="218"/>
      <c r="K369" s="15">
        <v>0</v>
      </c>
      <c r="L369" s="202">
        <f>J369+K369</f>
        <v>0</v>
      </c>
      <c r="M369" s="15">
        <v>0</v>
      </c>
      <c r="N369" s="202">
        <f>L369+M369</f>
        <v>0</v>
      </c>
      <c r="O369" s="15"/>
      <c r="P369" s="202">
        <f>N369+O369</f>
        <v>0</v>
      </c>
      <c r="Q369" s="15"/>
      <c r="R369" s="202">
        <f>P369+Q369</f>
        <v>0</v>
      </c>
    </row>
    <row r="370" spans="1:18" ht="12.75">
      <c r="A370" s="235"/>
      <c r="B370" s="50"/>
      <c r="C370" s="274"/>
      <c r="D370" s="296"/>
      <c r="E370" s="297"/>
      <c r="F370" s="297"/>
      <c r="G370" s="297"/>
      <c r="H370" s="297"/>
      <c r="I370" s="297"/>
      <c r="J370" s="298"/>
      <c r="K370" s="275"/>
      <c r="L370" s="276"/>
      <c r="M370" s="275"/>
      <c r="N370" s="276"/>
      <c r="O370" s="275"/>
      <c r="P370" s="276"/>
      <c r="Q370" s="275"/>
      <c r="R370" s="276"/>
    </row>
    <row r="371" spans="1:18" ht="12.75">
      <c r="A371" s="269"/>
      <c r="B371" s="270" t="s">
        <v>58</v>
      </c>
      <c r="C371" s="271"/>
      <c r="D371" s="272" t="s">
        <v>463</v>
      </c>
      <c r="E371" s="368" t="s">
        <v>465</v>
      </c>
      <c r="F371" s="273" t="s">
        <v>467</v>
      </c>
      <c r="G371" s="325" t="s">
        <v>487</v>
      </c>
      <c r="H371" s="325" t="s">
        <v>486</v>
      </c>
      <c r="I371" s="325" t="s">
        <v>506</v>
      </c>
      <c r="J371" s="273" t="s">
        <v>467</v>
      </c>
      <c r="K371" s="200" t="s">
        <v>509</v>
      </c>
      <c r="L371" s="229" t="s">
        <v>486</v>
      </c>
      <c r="M371" s="200" t="s">
        <v>519</v>
      </c>
      <c r="N371" s="229" t="s">
        <v>486</v>
      </c>
      <c r="O371" s="200" t="s">
        <v>520</v>
      </c>
      <c r="P371" s="229" t="s">
        <v>486</v>
      </c>
      <c r="Q371" s="200" t="s">
        <v>524</v>
      </c>
      <c r="R371" s="229" t="s">
        <v>486</v>
      </c>
    </row>
    <row r="372" spans="1:18" ht="12.75">
      <c r="A372" s="8"/>
      <c r="B372" s="38"/>
      <c r="C372" s="39"/>
      <c r="D372" s="78">
        <v>2017</v>
      </c>
      <c r="E372" s="369">
        <v>2017</v>
      </c>
      <c r="F372" s="102" t="s">
        <v>466</v>
      </c>
      <c r="G372" s="201" t="s">
        <v>488</v>
      </c>
      <c r="H372" s="201" t="s">
        <v>466</v>
      </c>
      <c r="I372" s="201" t="s">
        <v>505</v>
      </c>
      <c r="J372" s="102" t="s">
        <v>466</v>
      </c>
      <c r="K372" s="102" t="s">
        <v>505</v>
      </c>
      <c r="L372" s="230" t="s">
        <v>466</v>
      </c>
      <c r="M372" s="102" t="s">
        <v>505</v>
      </c>
      <c r="N372" s="230" t="s">
        <v>466</v>
      </c>
      <c r="O372" s="102" t="s">
        <v>505</v>
      </c>
      <c r="P372" s="230" t="s">
        <v>466</v>
      </c>
      <c r="Q372" s="102" t="s">
        <v>505</v>
      </c>
      <c r="R372" s="230" t="s">
        <v>466</v>
      </c>
    </row>
    <row r="373" spans="1:18" ht="12.75">
      <c r="A373" s="20"/>
      <c r="B373" s="44" t="s">
        <v>210</v>
      </c>
      <c r="C373" s="20" t="s">
        <v>212</v>
      </c>
      <c r="D373" s="145">
        <f>D374+D379+D387+D392+D397+D399+D401+D404</f>
        <v>19318</v>
      </c>
      <c r="E373" s="145">
        <f>E374+E379+E387+E392+E397+E399+E401+E404</f>
        <v>0</v>
      </c>
      <c r="F373" s="145">
        <f>F374+F379+F387+F392+F397+F399+F401+F404</f>
        <v>19318</v>
      </c>
      <c r="G373" s="98">
        <f>G374+G379+G387+G392+G397+G399+G401+G404</f>
        <v>0</v>
      </c>
      <c r="H373" s="98">
        <f>F373+G373</f>
        <v>19318</v>
      </c>
      <c r="I373" s="98">
        <f>I374+I379+I387+I392+I397+I399+I401+I404</f>
        <v>0</v>
      </c>
      <c r="J373" s="207">
        <f>F373+G373</f>
        <v>19318</v>
      </c>
      <c r="K373" s="98">
        <f>K374+K379+K387+K392+K397+K399+K401+K404</f>
        <v>0</v>
      </c>
      <c r="L373" s="207">
        <f>J373+K373</f>
        <v>19318</v>
      </c>
      <c r="M373" s="98">
        <f>M374+M379+M387+M392+M397+M399+M401+M404</f>
        <v>0</v>
      </c>
      <c r="N373" s="207">
        <f>L373+M373</f>
        <v>19318</v>
      </c>
      <c r="O373" s="98">
        <f>O374+O379+O387+O392+O397+O399+O401+O404</f>
        <v>0</v>
      </c>
      <c r="P373" s="207">
        <f>N373+O373</f>
        <v>19318</v>
      </c>
      <c r="Q373" s="98">
        <f>Q374+Q379+Q387+Q392+Q397+Q399+Q401+Q404</f>
        <v>0</v>
      </c>
      <c r="R373" s="207">
        <f>P373+Q373</f>
        <v>19318</v>
      </c>
    </row>
    <row r="374" spans="1:18" ht="12.75">
      <c r="A374" s="16">
        <v>41</v>
      </c>
      <c r="B374" s="46">
        <v>610</v>
      </c>
      <c r="C374" s="12" t="s">
        <v>60</v>
      </c>
      <c r="D374" s="125">
        <f>SUM(D375:D378)</f>
        <v>10005</v>
      </c>
      <c r="E374" s="125">
        <f>SUM(E375:E378)</f>
        <v>0</v>
      </c>
      <c r="F374" s="199">
        <f>SUM(F375:F378)</f>
        <v>10005</v>
      </c>
      <c r="G374" s="326">
        <f>SUM(G375:G378)</f>
        <v>0</v>
      </c>
      <c r="H374" s="110">
        <f>F374+G374</f>
        <v>10005</v>
      </c>
      <c r="I374" s="326">
        <f>SUM(I375:I378)</f>
        <v>0</v>
      </c>
      <c r="J374" s="203">
        <f aca="true" t="shared" si="90" ref="J374:J404">F374+G374</f>
        <v>10005</v>
      </c>
      <c r="K374" s="299">
        <f>SUM(K375:K378)</f>
        <v>0</v>
      </c>
      <c r="L374" s="203">
        <f aca="true" t="shared" si="91" ref="L374:L404">J374+K374</f>
        <v>10005</v>
      </c>
      <c r="M374" s="299">
        <f>SUM(M375:M378)</f>
        <v>0</v>
      </c>
      <c r="N374" s="203">
        <f aca="true" t="shared" si="92" ref="N374:N404">L374+M374</f>
        <v>10005</v>
      </c>
      <c r="O374" s="299">
        <f>SUM(O375:O378)</f>
        <v>0</v>
      </c>
      <c r="P374" s="203">
        <f aca="true" t="shared" si="93" ref="P374:P404">N374+O374</f>
        <v>10005</v>
      </c>
      <c r="Q374" s="299">
        <f>SUM(Q375:Q378)</f>
        <v>0</v>
      </c>
      <c r="R374" s="203">
        <f aca="true" t="shared" si="94" ref="R374:R404">P374+Q374</f>
        <v>10005</v>
      </c>
    </row>
    <row r="375" spans="1:18" ht="12.75" outlineLevel="1">
      <c r="A375" s="16">
        <v>41</v>
      </c>
      <c r="B375" s="122">
        <v>611</v>
      </c>
      <c r="C375" s="16" t="s">
        <v>61</v>
      </c>
      <c r="D375" s="127">
        <v>10005</v>
      </c>
      <c r="E375" s="127"/>
      <c r="F375" s="113">
        <f>D375+E375</f>
        <v>10005</v>
      </c>
      <c r="G375" s="308">
        <v>0</v>
      </c>
      <c r="H375" s="109">
        <f aca="true" t="shared" si="95" ref="H375:H404">F375+G375</f>
        <v>10005</v>
      </c>
      <c r="I375" s="308">
        <v>0</v>
      </c>
      <c r="J375" s="202">
        <f t="shared" si="90"/>
        <v>10005</v>
      </c>
      <c r="K375" s="216">
        <v>0</v>
      </c>
      <c r="L375" s="202">
        <f t="shared" si="91"/>
        <v>10005</v>
      </c>
      <c r="M375" s="216">
        <v>0</v>
      </c>
      <c r="N375" s="202">
        <f t="shared" si="92"/>
        <v>10005</v>
      </c>
      <c r="O375" s="216">
        <v>0</v>
      </c>
      <c r="P375" s="202">
        <f t="shared" si="93"/>
        <v>10005</v>
      </c>
      <c r="Q375" s="216">
        <v>0</v>
      </c>
      <c r="R375" s="202">
        <f t="shared" si="94"/>
        <v>10005</v>
      </c>
    </row>
    <row r="376" spans="1:18" ht="12.75" outlineLevel="1">
      <c r="A376" s="16">
        <v>41</v>
      </c>
      <c r="B376" s="122">
        <v>612</v>
      </c>
      <c r="C376" s="16" t="s">
        <v>62</v>
      </c>
      <c r="D376" s="127"/>
      <c r="E376" s="127"/>
      <c r="F376" s="113">
        <f>D376+E376</f>
        <v>0</v>
      </c>
      <c r="G376" s="308">
        <v>0</v>
      </c>
      <c r="H376" s="110">
        <f t="shared" si="95"/>
        <v>0</v>
      </c>
      <c r="I376" s="308">
        <v>0</v>
      </c>
      <c r="J376" s="202">
        <f t="shared" si="90"/>
        <v>0</v>
      </c>
      <c r="K376" s="216">
        <v>0</v>
      </c>
      <c r="L376" s="202">
        <f t="shared" si="91"/>
        <v>0</v>
      </c>
      <c r="M376" s="216">
        <v>0</v>
      </c>
      <c r="N376" s="202">
        <f t="shared" si="92"/>
        <v>0</v>
      </c>
      <c r="O376" s="216">
        <v>0</v>
      </c>
      <c r="P376" s="202">
        <f t="shared" si="93"/>
        <v>0</v>
      </c>
      <c r="Q376" s="216">
        <v>0</v>
      </c>
      <c r="R376" s="202">
        <f t="shared" si="94"/>
        <v>0</v>
      </c>
    </row>
    <row r="377" spans="1:18" ht="12.75" outlineLevel="1">
      <c r="A377" s="16">
        <v>41</v>
      </c>
      <c r="B377" s="122">
        <v>614</v>
      </c>
      <c r="C377" s="16" t="s">
        <v>64</v>
      </c>
      <c r="D377" s="300"/>
      <c r="E377" s="300"/>
      <c r="F377" s="113">
        <f>D377+E377</f>
        <v>0</v>
      </c>
      <c r="G377" s="308">
        <v>0</v>
      </c>
      <c r="H377" s="110">
        <f t="shared" si="95"/>
        <v>0</v>
      </c>
      <c r="I377" s="308">
        <v>0</v>
      </c>
      <c r="J377" s="202">
        <f t="shared" si="90"/>
        <v>0</v>
      </c>
      <c r="K377" s="216">
        <v>0</v>
      </c>
      <c r="L377" s="202">
        <f t="shared" si="91"/>
        <v>0</v>
      </c>
      <c r="M377" s="216">
        <v>0</v>
      </c>
      <c r="N377" s="202">
        <f t="shared" si="92"/>
        <v>0</v>
      </c>
      <c r="O377" s="216">
        <v>0</v>
      </c>
      <c r="P377" s="202">
        <f t="shared" si="93"/>
        <v>0</v>
      </c>
      <c r="Q377" s="216">
        <v>0</v>
      </c>
      <c r="R377" s="202">
        <f t="shared" si="94"/>
        <v>0</v>
      </c>
    </row>
    <row r="378" spans="1:18" ht="12.75" outlineLevel="1">
      <c r="A378" s="16">
        <v>41</v>
      </c>
      <c r="B378" s="122">
        <v>615</v>
      </c>
      <c r="C378" s="16" t="s">
        <v>65</v>
      </c>
      <c r="D378" s="300"/>
      <c r="E378" s="300"/>
      <c r="F378" s="113">
        <f>D378+E378</f>
        <v>0</v>
      </c>
      <c r="G378" s="308">
        <v>0</v>
      </c>
      <c r="H378" s="110">
        <f t="shared" si="95"/>
        <v>0</v>
      </c>
      <c r="I378" s="308">
        <v>0</v>
      </c>
      <c r="J378" s="202">
        <f t="shared" si="90"/>
        <v>0</v>
      </c>
      <c r="K378" s="216">
        <v>0</v>
      </c>
      <c r="L378" s="202">
        <f t="shared" si="91"/>
        <v>0</v>
      </c>
      <c r="M378" s="216">
        <v>0</v>
      </c>
      <c r="N378" s="202">
        <f t="shared" si="92"/>
        <v>0</v>
      </c>
      <c r="O378" s="216">
        <v>0</v>
      </c>
      <c r="P378" s="202">
        <f t="shared" si="93"/>
        <v>0</v>
      </c>
      <c r="Q378" s="216">
        <v>0</v>
      </c>
      <c r="R378" s="202">
        <f t="shared" si="94"/>
        <v>0</v>
      </c>
    </row>
    <row r="379" spans="1:18" ht="12.75">
      <c r="A379" s="13">
        <v>41</v>
      </c>
      <c r="B379" s="40">
        <v>620</v>
      </c>
      <c r="C379" s="13" t="s">
        <v>66</v>
      </c>
      <c r="D379" s="110">
        <f>SUM(D380:D386)</f>
        <v>3497</v>
      </c>
      <c r="E379" s="110">
        <f>SUM(E380:E386)</f>
        <v>0</v>
      </c>
      <c r="F379" s="110">
        <f>SUM(F380:F386)</f>
        <v>3497</v>
      </c>
      <c r="G379" s="326">
        <f>SUM(G380:G386)</f>
        <v>0</v>
      </c>
      <c r="H379" s="110">
        <f t="shared" si="95"/>
        <v>3497</v>
      </c>
      <c r="I379" s="326">
        <f>SUM(I380:I386)</f>
        <v>0</v>
      </c>
      <c r="J379" s="203">
        <f t="shared" si="90"/>
        <v>3497</v>
      </c>
      <c r="K379" s="299">
        <f>SUM(K380:K386)</f>
        <v>0</v>
      </c>
      <c r="L379" s="203">
        <f t="shared" si="91"/>
        <v>3497</v>
      </c>
      <c r="M379" s="299">
        <f>SUM(M380:M386)</f>
        <v>0</v>
      </c>
      <c r="N379" s="203">
        <f t="shared" si="92"/>
        <v>3497</v>
      </c>
      <c r="O379" s="299">
        <f>SUM(O380:O386)</f>
        <v>0</v>
      </c>
      <c r="P379" s="203">
        <f t="shared" si="93"/>
        <v>3497</v>
      </c>
      <c r="Q379" s="299">
        <f>SUM(Q380:Q386)</f>
        <v>0</v>
      </c>
      <c r="R379" s="203">
        <f t="shared" si="94"/>
        <v>3497</v>
      </c>
    </row>
    <row r="380" spans="1:18" ht="12.75" outlineLevel="1">
      <c r="A380" s="16">
        <v>41</v>
      </c>
      <c r="B380" s="43" t="s">
        <v>67</v>
      </c>
      <c r="C380" s="16" t="s">
        <v>68</v>
      </c>
      <c r="D380" s="157">
        <v>1001</v>
      </c>
      <c r="E380" s="157"/>
      <c r="F380" s="113">
        <f>D380+E380</f>
        <v>1001</v>
      </c>
      <c r="G380" s="308">
        <v>0</v>
      </c>
      <c r="H380" s="109">
        <f t="shared" si="95"/>
        <v>1001</v>
      </c>
      <c r="I380" s="308">
        <v>0</v>
      </c>
      <c r="J380" s="202">
        <f t="shared" si="90"/>
        <v>1001</v>
      </c>
      <c r="K380" s="216">
        <v>0</v>
      </c>
      <c r="L380" s="202">
        <f t="shared" si="91"/>
        <v>1001</v>
      </c>
      <c r="M380" s="216">
        <v>0</v>
      </c>
      <c r="N380" s="202">
        <f t="shared" si="92"/>
        <v>1001</v>
      </c>
      <c r="O380" s="216">
        <v>0</v>
      </c>
      <c r="P380" s="202">
        <f t="shared" si="93"/>
        <v>1001</v>
      </c>
      <c r="Q380" s="216">
        <v>0</v>
      </c>
      <c r="R380" s="202">
        <f t="shared" si="94"/>
        <v>1001</v>
      </c>
    </row>
    <row r="381" spans="1:18" ht="12.75" outlineLevel="1">
      <c r="A381" s="16">
        <v>41</v>
      </c>
      <c r="B381" s="43">
        <v>625001</v>
      </c>
      <c r="C381" s="16" t="s">
        <v>142</v>
      </c>
      <c r="D381" s="157">
        <v>140</v>
      </c>
      <c r="E381" s="157"/>
      <c r="F381" s="113">
        <f aca="true" t="shared" si="96" ref="F381:F386">D381+E381</f>
        <v>140</v>
      </c>
      <c r="G381" s="308">
        <v>0</v>
      </c>
      <c r="H381" s="109">
        <f t="shared" si="95"/>
        <v>140</v>
      </c>
      <c r="I381" s="308">
        <v>0</v>
      </c>
      <c r="J381" s="202">
        <f t="shared" si="90"/>
        <v>140</v>
      </c>
      <c r="K381" s="216">
        <v>0</v>
      </c>
      <c r="L381" s="202">
        <f t="shared" si="91"/>
        <v>140</v>
      </c>
      <c r="M381" s="216">
        <v>0</v>
      </c>
      <c r="N381" s="202">
        <f t="shared" si="92"/>
        <v>140</v>
      </c>
      <c r="O381" s="216">
        <v>0</v>
      </c>
      <c r="P381" s="202">
        <f t="shared" si="93"/>
        <v>140</v>
      </c>
      <c r="Q381" s="216">
        <v>0</v>
      </c>
      <c r="R381" s="202">
        <f t="shared" si="94"/>
        <v>140</v>
      </c>
    </row>
    <row r="382" spans="1:18" ht="12.75" outlineLevel="1">
      <c r="A382" s="16">
        <v>41</v>
      </c>
      <c r="B382" s="43">
        <v>625002</v>
      </c>
      <c r="C382" s="16" t="s">
        <v>70</v>
      </c>
      <c r="D382" s="157">
        <v>1401</v>
      </c>
      <c r="E382" s="157"/>
      <c r="F382" s="113">
        <f t="shared" si="96"/>
        <v>1401</v>
      </c>
      <c r="G382" s="308">
        <v>0</v>
      </c>
      <c r="H382" s="109">
        <f t="shared" si="95"/>
        <v>1401</v>
      </c>
      <c r="I382" s="308">
        <v>0</v>
      </c>
      <c r="J382" s="202">
        <f t="shared" si="90"/>
        <v>1401</v>
      </c>
      <c r="K382" s="216">
        <v>0</v>
      </c>
      <c r="L382" s="202">
        <f t="shared" si="91"/>
        <v>1401</v>
      </c>
      <c r="M382" s="216">
        <v>0</v>
      </c>
      <c r="N382" s="202">
        <f t="shared" si="92"/>
        <v>1401</v>
      </c>
      <c r="O382" s="216">
        <v>0</v>
      </c>
      <c r="P382" s="202">
        <f t="shared" si="93"/>
        <v>1401</v>
      </c>
      <c r="Q382" s="216">
        <v>0</v>
      </c>
      <c r="R382" s="202">
        <f t="shared" si="94"/>
        <v>1401</v>
      </c>
    </row>
    <row r="383" spans="1:18" ht="12.75" outlineLevel="1">
      <c r="A383" s="16">
        <v>41</v>
      </c>
      <c r="B383" s="43">
        <v>625003</v>
      </c>
      <c r="C383" s="16" t="s">
        <v>71</v>
      </c>
      <c r="D383" s="157">
        <v>80</v>
      </c>
      <c r="E383" s="157"/>
      <c r="F383" s="113">
        <f t="shared" si="96"/>
        <v>80</v>
      </c>
      <c r="G383" s="308">
        <v>0</v>
      </c>
      <c r="H383" s="109">
        <f t="shared" si="95"/>
        <v>80</v>
      </c>
      <c r="I383" s="308">
        <v>0</v>
      </c>
      <c r="J383" s="202">
        <f t="shared" si="90"/>
        <v>80</v>
      </c>
      <c r="K383" s="216">
        <v>0</v>
      </c>
      <c r="L383" s="202">
        <f t="shared" si="91"/>
        <v>80</v>
      </c>
      <c r="M383" s="216">
        <v>0</v>
      </c>
      <c r="N383" s="202">
        <f t="shared" si="92"/>
        <v>80</v>
      </c>
      <c r="O383" s="216">
        <v>0</v>
      </c>
      <c r="P383" s="202">
        <f t="shared" si="93"/>
        <v>80</v>
      </c>
      <c r="Q383" s="216">
        <v>0</v>
      </c>
      <c r="R383" s="202">
        <f t="shared" si="94"/>
        <v>80</v>
      </c>
    </row>
    <row r="384" spans="1:18" ht="12.75" outlineLevel="1">
      <c r="A384" s="16">
        <v>41</v>
      </c>
      <c r="B384" s="43">
        <v>625004</v>
      </c>
      <c r="C384" s="16" t="s">
        <v>72</v>
      </c>
      <c r="D384" s="157">
        <v>300</v>
      </c>
      <c r="E384" s="157"/>
      <c r="F384" s="113">
        <f t="shared" si="96"/>
        <v>300</v>
      </c>
      <c r="G384" s="308">
        <v>0</v>
      </c>
      <c r="H384" s="109">
        <f t="shared" si="95"/>
        <v>300</v>
      </c>
      <c r="I384" s="308">
        <v>0</v>
      </c>
      <c r="J384" s="202">
        <f t="shared" si="90"/>
        <v>300</v>
      </c>
      <c r="K384" s="216">
        <v>0</v>
      </c>
      <c r="L384" s="202">
        <f t="shared" si="91"/>
        <v>300</v>
      </c>
      <c r="M384" s="216">
        <v>0</v>
      </c>
      <c r="N384" s="202">
        <f t="shared" si="92"/>
        <v>300</v>
      </c>
      <c r="O384" s="216">
        <v>0</v>
      </c>
      <c r="P384" s="202">
        <f t="shared" si="93"/>
        <v>300</v>
      </c>
      <c r="Q384" s="216">
        <v>0</v>
      </c>
      <c r="R384" s="202">
        <f t="shared" si="94"/>
        <v>300</v>
      </c>
    </row>
    <row r="385" spans="1:18" ht="12.75" outlineLevel="1">
      <c r="A385" s="16">
        <v>41</v>
      </c>
      <c r="B385" s="43">
        <v>625005</v>
      </c>
      <c r="C385" s="16" t="s">
        <v>73</v>
      </c>
      <c r="D385" s="157">
        <v>100</v>
      </c>
      <c r="E385" s="157"/>
      <c r="F385" s="113">
        <f t="shared" si="96"/>
        <v>100</v>
      </c>
      <c r="G385" s="308">
        <v>0</v>
      </c>
      <c r="H385" s="109">
        <f t="shared" si="95"/>
        <v>100</v>
      </c>
      <c r="I385" s="308">
        <v>0</v>
      </c>
      <c r="J385" s="202">
        <f t="shared" si="90"/>
        <v>100</v>
      </c>
      <c r="K385" s="216">
        <v>0</v>
      </c>
      <c r="L385" s="202">
        <f t="shared" si="91"/>
        <v>100</v>
      </c>
      <c r="M385" s="216">
        <v>0</v>
      </c>
      <c r="N385" s="202">
        <f t="shared" si="92"/>
        <v>100</v>
      </c>
      <c r="O385" s="216">
        <v>0</v>
      </c>
      <c r="P385" s="202">
        <f t="shared" si="93"/>
        <v>100</v>
      </c>
      <c r="Q385" s="216">
        <v>0</v>
      </c>
      <c r="R385" s="202">
        <f t="shared" si="94"/>
        <v>100</v>
      </c>
    </row>
    <row r="386" spans="1:18" ht="12.75" outlineLevel="1">
      <c r="A386" s="16">
        <v>41</v>
      </c>
      <c r="B386" s="43">
        <v>625007</v>
      </c>
      <c r="C386" s="16" t="s">
        <v>122</v>
      </c>
      <c r="D386" s="157">
        <v>475</v>
      </c>
      <c r="E386" s="157"/>
      <c r="F386" s="113">
        <f t="shared" si="96"/>
        <v>475</v>
      </c>
      <c r="G386" s="308">
        <v>0</v>
      </c>
      <c r="H386" s="109">
        <f t="shared" si="95"/>
        <v>475</v>
      </c>
      <c r="I386" s="308">
        <v>0</v>
      </c>
      <c r="J386" s="202">
        <f t="shared" si="90"/>
        <v>475</v>
      </c>
      <c r="K386" s="216">
        <v>0</v>
      </c>
      <c r="L386" s="202">
        <f t="shared" si="91"/>
        <v>475</v>
      </c>
      <c r="M386" s="216">
        <v>0</v>
      </c>
      <c r="N386" s="202">
        <f t="shared" si="92"/>
        <v>475</v>
      </c>
      <c r="O386" s="216">
        <v>0</v>
      </c>
      <c r="P386" s="202">
        <f t="shared" si="93"/>
        <v>475</v>
      </c>
      <c r="Q386" s="216">
        <v>0</v>
      </c>
      <c r="R386" s="202">
        <f t="shared" si="94"/>
        <v>475</v>
      </c>
    </row>
    <row r="387" spans="1:18" ht="12.75">
      <c r="A387" s="13">
        <v>41</v>
      </c>
      <c r="B387" s="40">
        <v>632</v>
      </c>
      <c r="C387" s="13" t="s">
        <v>79</v>
      </c>
      <c r="D387" s="110">
        <f>SUM(D388:D391)</f>
        <v>600</v>
      </c>
      <c r="E387" s="110">
        <f>SUM(E388:E391)</f>
        <v>0</v>
      </c>
      <c r="F387" s="110">
        <f>SUM(F388:F391)</f>
        <v>600</v>
      </c>
      <c r="G387" s="326">
        <f>SUM(G388:G391)</f>
        <v>0</v>
      </c>
      <c r="H387" s="110">
        <f t="shared" si="95"/>
        <v>600</v>
      </c>
      <c r="I387" s="326">
        <f>SUM(I388:I391)</f>
        <v>0</v>
      </c>
      <c r="J387" s="203">
        <f t="shared" si="90"/>
        <v>600</v>
      </c>
      <c r="K387" s="299">
        <f>SUM(K388:K391)</f>
        <v>0</v>
      </c>
      <c r="L387" s="203">
        <f t="shared" si="91"/>
        <v>600</v>
      </c>
      <c r="M387" s="299">
        <f>SUM(M388:M391)</f>
        <v>0</v>
      </c>
      <c r="N387" s="203">
        <f t="shared" si="92"/>
        <v>600</v>
      </c>
      <c r="O387" s="299">
        <f>SUM(O388:O391)</f>
        <v>0</v>
      </c>
      <c r="P387" s="203">
        <f t="shared" si="93"/>
        <v>600</v>
      </c>
      <c r="Q387" s="299">
        <f>SUM(Q388:Q391)</f>
        <v>0</v>
      </c>
      <c r="R387" s="203">
        <f t="shared" si="94"/>
        <v>600</v>
      </c>
    </row>
    <row r="388" spans="1:18" ht="12.75" outlineLevel="1">
      <c r="A388" s="16">
        <v>41</v>
      </c>
      <c r="B388" s="43">
        <v>632001</v>
      </c>
      <c r="C388" s="16" t="s">
        <v>202</v>
      </c>
      <c r="D388" s="127"/>
      <c r="E388" s="127"/>
      <c r="F388" s="113">
        <f>D388+E388</f>
        <v>0</v>
      </c>
      <c r="G388" s="308">
        <v>0</v>
      </c>
      <c r="H388" s="110">
        <f t="shared" si="95"/>
        <v>0</v>
      </c>
      <c r="I388" s="308">
        <v>0</v>
      </c>
      <c r="J388" s="202">
        <f t="shared" si="90"/>
        <v>0</v>
      </c>
      <c r="K388" s="216">
        <v>0</v>
      </c>
      <c r="L388" s="202">
        <f t="shared" si="91"/>
        <v>0</v>
      </c>
      <c r="M388" s="216">
        <v>0</v>
      </c>
      <c r="N388" s="202">
        <f t="shared" si="92"/>
        <v>0</v>
      </c>
      <c r="O388" s="216">
        <v>0</v>
      </c>
      <c r="P388" s="202">
        <f t="shared" si="93"/>
        <v>0</v>
      </c>
      <c r="Q388" s="216">
        <v>0</v>
      </c>
      <c r="R388" s="202">
        <f t="shared" si="94"/>
        <v>0</v>
      </c>
    </row>
    <row r="389" spans="1:18" ht="12.75" outlineLevel="1">
      <c r="A389" s="16">
        <v>41</v>
      </c>
      <c r="B389" s="43">
        <v>632001</v>
      </c>
      <c r="C389" s="16" t="s">
        <v>203</v>
      </c>
      <c r="D389" s="127"/>
      <c r="E389" s="127"/>
      <c r="F389" s="113">
        <f>D389+E389</f>
        <v>0</v>
      </c>
      <c r="G389" s="308">
        <v>0</v>
      </c>
      <c r="H389" s="110">
        <f t="shared" si="95"/>
        <v>0</v>
      </c>
      <c r="I389" s="308">
        <v>0</v>
      </c>
      <c r="J389" s="202">
        <f t="shared" si="90"/>
        <v>0</v>
      </c>
      <c r="K389" s="216">
        <v>0</v>
      </c>
      <c r="L389" s="202">
        <f t="shared" si="91"/>
        <v>0</v>
      </c>
      <c r="M389" s="216">
        <v>0</v>
      </c>
      <c r="N389" s="202">
        <f t="shared" si="92"/>
        <v>0</v>
      </c>
      <c r="O389" s="216">
        <v>0</v>
      </c>
      <c r="P389" s="202">
        <f t="shared" si="93"/>
        <v>0</v>
      </c>
      <c r="Q389" s="216">
        <v>0</v>
      </c>
      <c r="R389" s="202">
        <f t="shared" si="94"/>
        <v>0</v>
      </c>
    </row>
    <row r="390" spans="1:18" ht="12.75" outlineLevel="1">
      <c r="A390" s="16">
        <v>41</v>
      </c>
      <c r="B390" s="43">
        <v>632002</v>
      </c>
      <c r="C390" s="16" t="s">
        <v>82</v>
      </c>
      <c r="D390" s="127"/>
      <c r="E390" s="127"/>
      <c r="F390" s="113">
        <f>D390+E390</f>
        <v>0</v>
      </c>
      <c r="G390" s="308">
        <v>0</v>
      </c>
      <c r="H390" s="110">
        <f t="shared" si="95"/>
        <v>0</v>
      </c>
      <c r="I390" s="308">
        <v>0</v>
      </c>
      <c r="J390" s="202">
        <f t="shared" si="90"/>
        <v>0</v>
      </c>
      <c r="K390" s="216">
        <v>0</v>
      </c>
      <c r="L390" s="202">
        <f t="shared" si="91"/>
        <v>0</v>
      </c>
      <c r="M390" s="216">
        <v>0</v>
      </c>
      <c r="N390" s="202">
        <f t="shared" si="92"/>
        <v>0</v>
      </c>
      <c r="O390" s="216">
        <v>0</v>
      </c>
      <c r="P390" s="202">
        <f t="shared" si="93"/>
        <v>0</v>
      </c>
      <c r="Q390" s="216">
        <v>0</v>
      </c>
      <c r="R390" s="202">
        <f t="shared" si="94"/>
        <v>0</v>
      </c>
    </row>
    <row r="391" spans="1:18" ht="12.75" outlineLevel="1">
      <c r="A391" s="16">
        <v>41</v>
      </c>
      <c r="B391" s="43">
        <v>632003</v>
      </c>
      <c r="C391" s="16" t="s">
        <v>205</v>
      </c>
      <c r="D391" s="127">
        <v>600</v>
      </c>
      <c r="E391" s="127"/>
      <c r="F391" s="113">
        <f>D391+E391</f>
        <v>600</v>
      </c>
      <c r="G391" s="308">
        <v>0</v>
      </c>
      <c r="H391" s="109">
        <f t="shared" si="95"/>
        <v>600</v>
      </c>
      <c r="I391" s="308">
        <v>0</v>
      </c>
      <c r="J391" s="202">
        <f t="shared" si="90"/>
        <v>600</v>
      </c>
      <c r="K391" s="216">
        <v>0</v>
      </c>
      <c r="L391" s="202">
        <f t="shared" si="91"/>
        <v>600</v>
      </c>
      <c r="M391" s="216">
        <v>0</v>
      </c>
      <c r="N391" s="202">
        <f t="shared" si="92"/>
        <v>600</v>
      </c>
      <c r="O391" s="216">
        <v>0</v>
      </c>
      <c r="P391" s="202">
        <f t="shared" si="93"/>
        <v>600</v>
      </c>
      <c r="Q391" s="216">
        <v>0</v>
      </c>
      <c r="R391" s="202">
        <f t="shared" si="94"/>
        <v>600</v>
      </c>
    </row>
    <row r="392" spans="1:18" ht="12.75">
      <c r="A392" s="13">
        <v>41</v>
      </c>
      <c r="B392" s="40">
        <v>633</v>
      </c>
      <c r="C392" s="13" t="s">
        <v>125</v>
      </c>
      <c r="D392" s="110">
        <f>SUM(D393:D396)</f>
        <v>2150</v>
      </c>
      <c r="E392" s="110">
        <f>SUM(E393:E396)</f>
        <v>0</v>
      </c>
      <c r="F392" s="110">
        <f>SUM(F393:F396)</f>
        <v>2150</v>
      </c>
      <c r="G392" s="308">
        <f>SUM(G387)</f>
        <v>0</v>
      </c>
      <c r="H392" s="110">
        <f t="shared" si="95"/>
        <v>2150</v>
      </c>
      <c r="I392" s="308">
        <f>SUM(I393:I396)</f>
        <v>0</v>
      </c>
      <c r="J392" s="203">
        <f t="shared" si="90"/>
        <v>2150</v>
      </c>
      <c r="K392" s="216">
        <f>SUM(K393:K396)</f>
        <v>0</v>
      </c>
      <c r="L392" s="203">
        <f t="shared" si="91"/>
        <v>2150</v>
      </c>
      <c r="M392" s="216">
        <f>SUM(M393:M396)</f>
        <v>0</v>
      </c>
      <c r="N392" s="203">
        <f t="shared" si="92"/>
        <v>2150</v>
      </c>
      <c r="O392" s="216">
        <f>SUM(O393:O396)</f>
        <v>0</v>
      </c>
      <c r="P392" s="203">
        <f t="shared" si="93"/>
        <v>2150</v>
      </c>
      <c r="Q392" s="216">
        <f>SUM(Q393:Q396)</f>
        <v>0</v>
      </c>
      <c r="R392" s="203">
        <f t="shared" si="94"/>
        <v>2150</v>
      </c>
    </row>
    <row r="393" spans="1:18" ht="12.75">
      <c r="A393" s="16">
        <v>41</v>
      </c>
      <c r="B393" s="43">
        <v>633001</v>
      </c>
      <c r="C393" s="16" t="s">
        <v>85</v>
      </c>
      <c r="D393" s="127">
        <v>1300</v>
      </c>
      <c r="E393" s="127"/>
      <c r="F393" s="113">
        <f>D393+E393</f>
        <v>1300</v>
      </c>
      <c r="G393" s="308">
        <v>0</v>
      </c>
      <c r="H393" s="109">
        <f t="shared" si="95"/>
        <v>1300</v>
      </c>
      <c r="I393" s="308">
        <v>0</v>
      </c>
      <c r="J393" s="202">
        <f t="shared" si="90"/>
        <v>1300</v>
      </c>
      <c r="K393" s="216">
        <v>0</v>
      </c>
      <c r="L393" s="202">
        <f t="shared" si="91"/>
        <v>1300</v>
      </c>
      <c r="M393" s="216">
        <v>0</v>
      </c>
      <c r="N393" s="202">
        <f t="shared" si="92"/>
        <v>1300</v>
      </c>
      <c r="O393" s="216">
        <v>0</v>
      </c>
      <c r="P393" s="202">
        <f t="shared" si="93"/>
        <v>1300</v>
      </c>
      <c r="Q393" s="216">
        <v>0</v>
      </c>
      <c r="R393" s="202">
        <f t="shared" si="94"/>
        <v>1300</v>
      </c>
    </row>
    <row r="394" spans="1:18" ht="12.75">
      <c r="A394" s="16">
        <v>41</v>
      </c>
      <c r="B394" s="43">
        <v>633004</v>
      </c>
      <c r="C394" s="16" t="s">
        <v>206</v>
      </c>
      <c r="D394" s="127">
        <v>500</v>
      </c>
      <c r="E394" s="127"/>
      <c r="F394" s="113">
        <f>D394+E394</f>
        <v>500</v>
      </c>
      <c r="G394" s="308">
        <v>0</v>
      </c>
      <c r="H394" s="109">
        <f t="shared" si="95"/>
        <v>500</v>
      </c>
      <c r="I394" s="308">
        <v>0</v>
      </c>
      <c r="J394" s="202">
        <f t="shared" si="90"/>
        <v>500</v>
      </c>
      <c r="K394" s="216">
        <v>0</v>
      </c>
      <c r="L394" s="202">
        <f t="shared" si="91"/>
        <v>500</v>
      </c>
      <c r="M394" s="216">
        <v>0</v>
      </c>
      <c r="N394" s="202">
        <f t="shared" si="92"/>
        <v>500</v>
      </c>
      <c r="O394" s="216">
        <v>0</v>
      </c>
      <c r="P394" s="202">
        <f t="shared" si="93"/>
        <v>500</v>
      </c>
      <c r="Q394" s="216">
        <v>0</v>
      </c>
      <c r="R394" s="202">
        <f t="shared" si="94"/>
        <v>500</v>
      </c>
    </row>
    <row r="395" spans="1:18" ht="12.75">
      <c r="A395" s="16">
        <v>41</v>
      </c>
      <c r="B395" s="43">
        <v>633009</v>
      </c>
      <c r="C395" s="16" t="s">
        <v>213</v>
      </c>
      <c r="D395" s="127">
        <v>100</v>
      </c>
      <c r="E395" s="127"/>
      <c r="F395" s="113">
        <f>D395+E395</f>
        <v>100</v>
      </c>
      <c r="G395" s="308">
        <v>0</v>
      </c>
      <c r="H395" s="109">
        <f t="shared" si="95"/>
        <v>100</v>
      </c>
      <c r="I395" s="308">
        <v>0</v>
      </c>
      <c r="J395" s="202">
        <f t="shared" si="90"/>
        <v>100</v>
      </c>
      <c r="K395" s="216">
        <v>0</v>
      </c>
      <c r="L395" s="202">
        <f t="shared" si="91"/>
        <v>100</v>
      </c>
      <c r="M395" s="216">
        <v>0</v>
      </c>
      <c r="N395" s="202">
        <f t="shared" si="92"/>
        <v>100</v>
      </c>
      <c r="O395" s="216">
        <v>0</v>
      </c>
      <c r="P395" s="202">
        <f t="shared" si="93"/>
        <v>100</v>
      </c>
      <c r="Q395" s="216">
        <v>0</v>
      </c>
      <c r="R395" s="202">
        <f t="shared" si="94"/>
        <v>100</v>
      </c>
    </row>
    <row r="396" spans="1:18" ht="12.75">
      <c r="A396" s="16">
        <v>41</v>
      </c>
      <c r="B396" s="43">
        <v>633006</v>
      </c>
      <c r="C396" s="16" t="s">
        <v>207</v>
      </c>
      <c r="D396" s="127">
        <v>250</v>
      </c>
      <c r="E396" s="127"/>
      <c r="F396" s="113">
        <f>D396+E396</f>
        <v>250</v>
      </c>
      <c r="G396" s="308">
        <v>0</v>
      </c>
      <c r="H396" s="109">
        <f t="shared" si="95"/>
        <v>250</v>
      </c>
      <c r="I396" s="308">
        <v>0</v>
      </c>
      <c r="J396" s="202">
        <f t="shared" si="90"/>
        <v>250</v>
      </c>
      <c r="K396" s="216">
        <v>0</v>
      </c>
      <c r="L396" s="202">
        <f t="shared" si="91"/>
        <v>250</v>
      </c>
      <c r="M396" s="216">
        <v>0</v>
      </c>
      <c r="N396" s="202">
        <f t="shared" si="92"/>
        <v>250</v>
      </c>
      <c r="O396" s="216">
        <v>0</v>
      </c>
      <c r="P396" s="202">
        <f t="shared" si="93"/>
        <v>250</v>
      </c>
      <c r="Q396" s="216">
        <v>0</v>
      </c>
      <c r="R396" s="202">
        <f t="shared" si="94"/>
        <v>250</v>
      </c>
    </row>
    <row r="397" spans="1:18" ht="12.75">
      <c r="A397" s="16">
        <v>41</v>
      </c>
      <c r="B397" s="40">
        <v>634</v>
      </c>
      <c r="C397" s="13" t="s">
        <v>91</v>
      </c>
      <c r="D397" s="110">
        <f>SUM(D398)</f>
        <v>2000</v>
      </c>
      <c r="E397" s="110">
        <f>SUM(E398)</f>
        <v>0</v>
      </c>
      <c r="F397" s="110">
        <f>SUM(F398)</f>
        <v>2000</v>
      </c>
      <c r="G397" s="326">
        <f>SUM(G398:G400)</f>
        <v>0</v>
      </c>
      <c r="H397" s="110">
        <f t="shared" si="95"/>
        <v>2000</v>
      </c>
      <c r="I397" s="326">
        <f>SUM(I398:I400)</f>
        <v>0</v>
      </c>
      <c r="J397" s="203">
        <f t="shared" si="90"/>
        <v>2000</v>
      </c>
      <c r="K397" s="299">
        <f>SUM(K398:K400)</f>
        <v>0</v>
      </c>
      <c r="L397" s="203">
        <f t="shared" si="91"/>
        <v>2000</v>
      </c>
      <c r="M397" s="299">
        <f>SUM(M398:M400)</f>
        <v>0</v>
      </c>
      <c r="N397" s="203">
        <f t="shared" si="92"/>
        <v>2000</v>
      </c>
      <c r="O397" s="299">
        <f>SUM(O398:O400)</f>
        <v>0</v>
      </c>
      <c r="P397" s="203">
        <f t="shared" si="93"/>
        <v>2000</v>
      </c>
      <c r="Q397" s="299">
        <f>SUM(Q398:Q400)</f>
        <v>0</v>
      </c>
      <c r="R397" s="203">
        <f t="shared" si="94"/>
        <v>2000</v>
      </c>
    </row>
    <row r="398" spans="1:18" ht="12.75">
      <c r="A398" s="16">
        <v>41</v>
      </c>
      <c r="B398" s="43">
        <v>634004</v>
      </c>
      <c r="C398" s="16" t="s">
        <v>214</v>
      </c>
      <c r="D398" s="127">
        <v>2000</v>
      </c>
      <c r="E398" s="127"/>
      <c r="F398" s="113">
        <f>D398+E398</f>
        <v>2000</v>
      </c>
      <c r="G398" s="308">
        <v>0</v>
      </c>
      <c r="H398" s="109">
        <f t="shared" si="95"/>
        <v>2000</v>
      </c>
      <c r="I398" s="308">
        <v>0</v>
      </c>
      <c r="J398" s="202">
        <f t="shared" si="90"/>
        <v>2000</v>
      </c>
      <c r="K398" s="216">
        <v>0</v>
      </c>
      <c r="L398" s="202">
        <f t="shared" si="91"/>
        <v>2000</v>
      </c>
      <c r="M398" s="216">
        <v>0</v>
      </c>
      <c r="N398" s="202">
        <f t="shared" si="92"/>
        <v>2000</v>
      </c>
      <c r="O398" s="216">
        <v>0</v>
      </c>
      <c r="P398" s="202">
        <f t="shared" si="93"/>
        <v>2000</v>
      </c>
      <c r="Q398" s="216">
        <v>0</v>
      </c>
      <c r="R398" s="202">
        <f t="shared" si="94"/>
        <v>2000</v>
      </c>
    </row>
    <row r="399" spans="1:18" ht="12.75">
      <c r="A399" s="13">
        <v>41</v>
      </c>
      <c r="B399" s="40">
        <v>635</v>
      </c>
      <c r="C399" s="13" t="s">
        <v>126</v>
      </c>
      <c r="D399" s="110">
        <f>SUM(D400:D400)</f>
        <v>0</v>
      </c>
      <c r="E399" s="110"/>
      <c r="F399" s="113">
        <f>D399+E399</f>
        <v>0</v>
      </c>
      <c r="G399" s="308">
        <v>0</v>
      </c>
      <c r="H399" s="110">
        <f t="shared" si="95"/>
        <v>0</v>
      </c>
      <c r="I399" s="308">
        <v>0</v>
      </c>
      <c r="J399" s="202">
        <f t="shared" si="90"/>
        <v>0</v>
      </c>
      <c r="K399" s="216">
        <v>0</v>
      </c>
      <c r="L399" s="202">
        <f t="shared" si="91"/>
        <v>0</v>
      </c>
      <c r="M399" s="216">
        <v>0</v>
      </c>
      <c r="N399" s="202">
        <f t="shared" si="92"/>
        <v>0</v>
      </c>
      <c r="O399" s="216">
        <v>0</v>
      </c>
      <c r="P399" s="202">
        <f t="shared" si="93"/>
        <v>0</v>
      </c>
      <c r="Q399" s="216">
        <v>0</v>
      </c>
      <c r="R399" s="202">
        <f t="shared" si="94"/>
        <v>0</v>
      </c>
    </row>
    <row r="400" spans="1:18" ht="12.75" outlineLevel="1">
      <c r="A400" s="16">
        <v>41</v>
      </c>
      <c r="B400" s="43">
        <v>635006</v>
      </c>
      <c r="C400" s="16" t="s">
        <v>198</v>
      </c>
      <c r="D400" s="127"/>
      <c r="E400" s="127"/>
      <c r="F400" s="113">
        <f>D400+E400</f>
        <v>0</v>
      </c>
      <c r="G400" s="308">
        <v>0</v>
      </c>
      <c r="H400" s="110">
        <f t="shared" si="95"/>
        <v>0</v>
      </c>
      <c r="I400" s="308">
        <v>0</v>
      </c>
      <c r="J400" s="202">
        <f t="shared" si="90"/>
        <v>0</v>
      </c>
      <c r="K400" s="216">
        <v>0</v>
      </c>
      <c r="L400" s="202">
        <f t="shared" si="91"/>
        <v>0</v>
      </c>
      <c r="M400" s="216">
        <v>0</v>
      </c>
      <c r="N400" s="202">
        <f t="shared" si="92"/>
        <v>0</v>
      </c>
      <c r="O400" s="216">
        <v>0</v>
      </c>
      <c r="P400" s="202">
        <f t="shared" si="93"/>
        <v>0</v>
      </c>
      <c r="Q400" s="216">
        <v>0</v>
      </c>
      <c r="R400" s="202">
        <f t="shared" si="94"/>
        <v>0</v>
      </c>
    </row>
    <row r="401" spans="1:18" ht="12.75">
      <c r="A401" s="13">
        <v>41</v>
      </c>
      <c r="B401" s="40">
        <v>637</v>
      </c>
      <c r="C401" s="13" t="s">
        <v>104</v>
      </c>
      <c r="D401" s="126">
        <f>SUM(D402:D403)</f>
        <v>976</v>
      </c>
      <c r="E401" s="126">
        <f>SUM(E402:E403)</f>
        <v>0</v>
      </c>
      <c r="F401" s="112">
        <f>SUM(F402:F403)</f>
        <v>976</v>
      </c>
      <c r="G401" s="308">
        <f>SUM(G402:G403)</f>
        <v>0</v>
      </c>
      <c r="H401" s="110">
        <f t="shared" si="95"/>
        <v>976</v>
      </c>
      <c r="I401" s="308">
        <f>SUM(I402:I403)</f>
        <v>0</v>
      </c>
      <c r="J401" s="203">
        <f t="shared" si="90"/>
        <v>976</v>
      </c>
      <c r="K401" s="216">
        <f>SUM(K402:K403)</f>
        <v>0</v>
      </c>
      <c r="L401" s="203">
        <f t="shared" si="91"/>
        <v>976</v>
      </c>
      <c r="M401" s="216">
        <f>SUM(M402:M403)</f>
        <v>0</v>
      </c>
      <c r="N401" s="203">
        <f t="shared" si="92"/>
        <v>976</v>
      </c>
      <c r="O401" s="216">
        <f>SUM(O402:O403)</f>
        <v>0</v>
      </c>
      <c r="P401" s="203">
        <f t="shared" si="93"/>
        <v>976</v>
      </c>
      <c r="Q401" s="216">
        <f>SUM(Q402:Q403)</f>
        <v>0</v>
      </c>
      <c r="R401" s="203">
        <f t="shared" si="94"/>
        <v>976</v>
      </c>
    </row>
    <row r="402" spans="1:18" ht="12.75">
      <c r="A402" s="16">
        <v>41</v>
      </c>
      <c r="B402" s="43">
        <v>637005</v>
      </c>
      <c r="C402" s="16" t="s">
        <v>208</v>
      </c>
      <c r="D402" s="127">
        <v>166</v>
      </c>
      <c r="E402" s="127"/>
      <c r="F402" s="113">
        <f>D402+E402</f>
        <v>166</v>
      </c>
      <c r="G402" s="308">
        <v>0</v>
      </c>
      <c r="H402" s="109">
        <f t="shared" si="95"/>
        <v>166</v>
      </c>
      <c r="I402" s="308">
        <v>0</v>
      </c>
      <c r="J402" s="202">
        <f t="shared" si="90"/>
        <v>166</v>
      </c>
      <c r="K402" s="216">
        <v>0</v>
      </c>
      <c r="L402" s="202">
        <f t="shared" si="91"/>
        <v>166</v>
      </c>
      <c r="M402" s="216">
        <v>0</v>
      </c>
      <c r="N402" s="202">
        <f t="shared" si="92"/>
        <v>166</v>
      </c>
      <c r="O402" s="216">
        <v>0</v>
      </c>
      <c r="P402" s="202">
        <f t="shared" si="93"/>
        <v>166</v>
      </c>
      <c r="Q402" s="216">
        <v>0</v>
      </c>
      <c r="R402" s="202">
        <f t="shared" si="94"/>
        <v>166</v>
      </c>
    </row>
    <row r="403" spans="1:18" ht="12.75">
      <c r="A403" s="16">
        <v>41</v>
      </c>
      <c r="B403" s="43" t="s">
        <v>341</v>
      </c>
      <c r="C403" s="16" t="s">
        <v>209</v>
      </c>
      <c r="D403" s="127">
        <v>810</v>
      </c>
      <c r="E403" s="127"/>
      <c r="F403" s="113">
        <f>D403+E403</f>
        <v>810</v>
      </c>
      <c r="G403" s="308">
        <v>0</v>
      </c>
      <c r="H403" s="109">
        <f t="shared" si="95"/>
        <v>810</v>
      </c>
      <c r="I403" s="308">
        <v>0</v>
      </c>
      <c r="J403" s="202">
        <f t="shared" si="90"/>
        <v>810</v>
      </c>
      <c r="K403" s="216">
        <v>0</v>
      </c>
      <c r="L403" s="202">
        <f t="shared" si="91"/>
        <v>810</v>
      </c>
      <c r="M403" s="216">
        <v>0</v>
      </c>
      <c r="N403" s="202">
        <f t="shared" si="92"/>
        <v>810</v>
      </c>
      <c r="O403" s="216">
        <v>0</v>
      </c>
      <c r="P403" s="202">
        <f t="shared" si="93"/>
        <v>810</v>
      </c>
      <c r="Q403" s="216">
        <v>0</v>
      </c>
      <c r="R403" s="202">
        <f t="shared" si="94"/>
        <v>810</v>
      </c>
    </row>
    <row r="404" spans="1:18" ht="12.75">
      <c r="A404" s="13">
        <v>41</v>
      </c>
      <c r="B404" s="13">
        <v>641</v>
      </c>
      <c r="C404" s="13" t="s">
        <v>215</v>
      </c>
      <c r="D404" s="126">
        <v>90</v>
      </c>
      <c r="E404" s="126"/>
      <c r="F404" s="112">
        <f>D404+E404</f>
        <v>90</v>
      </c>
      <c r="G404" s="308">
        <v>0</v>
      </c>
      <c r="H404" s="110">
        <f t="shared" si="95"/>
        <v>90</v>
      </c>
      <c r="I404" s="308">
        <v>0</v>
      </c>
      <c r="J404" s="202">
        <f t="shared" si="90"/>
        <v>90</v>
      </c>
      <c r="K404" s="216">
        <v>0</v>
      </c>
      <c r="L404" s="202">
        <f t="shared" si="91"/>
        <v>90</v>
      </c>
      <c r="M404" s="216">
        <v>0</v>
      </c>
      <c r="N404" s="202">
        <f t="shared" si="92"/>
        <v>90</v>
      </c>
      <c r="O404" s="216">
        <v>0</v>
      </c>
      <c r="P404" s="202">
        <f t="shared" si="93"/>
        <v>90</v>
      </c>
      <c r="Q404" s="216">
        <v>0</v>
      </c>
      <c r="R404" s="202">
        <f t="shared" si="94"/>
        <v>90</v>
      </c>
    </row>
    <row r="405" spans="1:6" ht="12.75">
      <c r="A405" s="1"/>
      <c r="B405" s="1"/>
      <c r="C405" s="1"/>
      <c r="D405" s="135"/>
      <c r="E405" s="135"/>
      <c r="F405" s="135"/>
    </row>
    <row r="406" spans="1:18" ht="12.75">
      <c r="A406" s="5"/>
      <c r="B406" s="51" t="s">
        <v>58</v>
      </c>
      <c r="C406" s="51"/>
      <c r="D406" s="77" t="s">
        <v>463</v>
      </c>
      <c r="E406" s="368" t="s">
        <v>465</v>
      </c>
      <c r="F406" s="82" t="s">
        <v>467</v>
      </c>
      <c r="G406" s="200" t="s">
        <v>487</v>
      </c>
      <c r="H406" s="200" t="s">
        <v>486</v>
      </c>
      <c r="I406" s="200" t="s">
        <v>506</v>
      </c>
      <c r="J406" s="82" t="s">
        <v>467</v>
      </c>
      <c r="K406" s="200" t="s">
        <v>509</v>
      </c>
      <c r="L406" s="229" t="s">
        <v>486</v>
      </c>
      <c r="M406" s="200" t="s">
        <v>519</v>
      </c>
      <c r="N406" s="229" t="s">
        <v>486</v>
      </c>
      <c r="O406" s="200" t="s">
        <v>520</v>
      </c>
      <c r="P406" s="229" t="s">
        <v>486</v>
      </c>
      <c r="Q406" s="200" t="s">
        <v>524</v>
      </c>
      <c r="R406" s="229" t="s">
        <v>486</v>
      </c>
    </row>
    <row r="407" spans="1:18" ht="12.75">
      <c r="A407" s="8"/>
      <c r="B407" s="51"/>
      <c r="C407" s="51"/>
      <c r="D407" s="78">
        <v>2017</v>
      </c>
      <c r="E407" s="369">
        <v>2017</v>
      </c>
      <c r="F407" s="102" t="s">
        <v>466</v>
      </c>
      <c r="G407" s="201" t="s">
        <v>488</v>
      </c>
      <c r="H407" s="201" t="s">
        <v>466</v>
      </c>
      <c r="I407" s="201" t="s">
        <v>505</v>
      </c>
      <c r="J407" s="102" t="s">
        <v>466</v>
      </c>
      <c r="K407" s="102" t="s">
        <v>505</v>
      </c>
      <c r="L407" s="230" t="s">
        <v>466</v>
      </c>
      <c r="M407" s="102" t="s">
        <v>505</v>
      </c>
      <c r="N407" s="230" t="s">
        <v>466</v>
      </c>
      <c r="O407" s="102" t="s">
        <v>505</v>
      </c>
      <c r="P407" s="230" t="s">
        <v>466</v>
      </c>
      <c r="Q407" s="102" t="s">
        <v>505</v>
      </c>
      <c r="R407" s="230" t="s">
        <v>466</v>
      </c>
    </row>
    <row r="408" spans="1:18" ht="12.75">
      <c r="A408" s="20"/>
      <c r="B408" s="137" t="s">
        <v>415</v>
      </c>
      <c r="C408" s="20" t="s">
        <v>313</v>
      </c>
      <c r="D408" s="98">
        <f>D409+D412+D414+D419</f>
        <v>25850</v>
      </c>
      <c r="E408" s="98">
        <f>E409+E412+E414+E419</f>
        <v>-3500</v>
      </c>
      <c r="F408" s="98">
        <f>F409+F412+F414+F419</f>
        <v>22350</v>
      </c>
      <c r="G408" s="327">
        <f>G409+G412+G414+G419</f>
        <v>0</v>
      </c>
      <c r="H408" s="79">
        <f>F408+G408</f>
        <v>22350</v>
      </c>
      <c r="I408" s="327">
        <f>SUM(I409+I412+I414+I419)</f>
        <v>0</v>
      </c>
      <c r="J408" s="207">
        <f>F408+G408</f>
        <v>22350</v>
      </c>
      <c r="K408" s="205">
        <f>SUM(K409+K412+K414+K419)</f>
        <v>0</v>
      </c>
      <c r="L408" s="264">
        <f>J408+K408</f>
        <v>22350</v>
      </c>
      <c r="M408" s="205">
        <f>SUM(M409+M412+M414+M419)</f>
        <v>0</v>
      </c>
      <c r="N408" s="264">
        <f>L408+M408</f>
        <v>22350</v>
      </c>
      <c r="O408" s="205">
        <f>SUM(O409+O412+O414+O419)</f>
        <v>0</v>
      </c>
      <c r="P408" s="264">
        <f>N408+O408</f>
        <v>22350</v>
      </c>
      <c r="Q408" s="205">
        <f>SUM(Q409+Q412+Q414+Q419)</f>
        <v>0</v>
      </c>
      <c r="R408" s="264">
        <f>P408+Q408</f>
        <v>22350</v>
      </c>
    </row>
    <row r="409" spans="1:18" ht="12.75">
      <c r="A409" s="13">
        <v>41</v>
      </c>
      <c r="B409" s="13">
        <v>633</v>
      </c>
      <c r="C409" s="13" t="s">
        <v>125</v>
      </c>
      <c r="D409" s="110">
        <f>SUM(D410:D411)</f>
        <v>5000</v>
      </c>
      <c r="E409" s="110">
        <f>SUM(E410:E411)</f>
        <v>0</v>
      </c>
      <c r="F409" s="110">
        <f>SUM(F410:F411)</f>
        <v>5000</v>
      </c>
      <c r="G409" s="309">
        <f>SUM(G410:G413)</f>
        <v>0</v>
      </c>
      <c r="H409" s="112">
        <f>F409+G409</f>
        <v>5000</v>
      </c>
      <c r="I409" s="309">
        <f>SUM(I410:I411)</f>
        <v>0</v>
      </c>
      <c r="J409" s="203">
        <f aca="true" t="shared" si="97" ref="J409:J420">F409+G409</f>
        <v>5000</v>
      </c>
      <c r="K409" s="204">
        <f>SUM(K410:K411)</f>
        <v>0</v>
      </c>
      <c r="L409" s="261">
        <f aca="true" t="shared" si="98" ref="L409:L420">J409+K409</f>
        <v>5000</v>
      </c>
      <c r="M409" s="204">
        <f>SUM(M410:M411)</f>
        <v>0</v>
      </c>
      <c r="N409" s="261">
        <f aca="true" t="shared" si="99" ref="N409:N420">L409+M409</f>
        <v>5000</v>
      </c>
      <c r="O409" s="204">
        <f>SUM(O410:O411)</f>
        <v>0</v>
      </c>
      <c r="P409" s="261">
        <f aca="true" t="shared" si="100" ref="P409:P420">N409+O409</f>
        <v>5000</v>
      </c>
      <c r="Q409" s="204">
        <f>SUM(Q410:Q411)</f>
        <v>0</v>
      </c>
      <c r="R409" s="261">
        <f aca="true" t="shared" si="101" ref="R409:R420">P409+Q409</f>
        <v>5000</v>
      </c>
    </row>
    <row r="410" spans="1:18" ht="12.75">
      <c r="A410" s="13"/>
      <c r="B410" s="56">
        <v>633013</v>
      </c>
      <c r="C410" s="56" t="s">
        <v>89</v>
      </c>
      <c r="D410" s="113"/>
      <c r="E410" s="113"/>
      <c r="F410" s="113">
        <f>D410+E410</f>
        <v>0</v>
      </c>
      <c r="G410" s="308">
        <v>0</v>
      </c>
      <c r="H410" s="113">
        <f aca="true" t="shared" si="102" ref="H410:H420">F410+G410</f>
        <v>0</v>
      </c>
      <c r="I410" s="308">
        <v>0</v>
      </c>
      <c r="J410" s="202">
        <f t="shared" si="97"/>
        <v>0</v>
      </c>
      <c r="K410" s="216">
        <v>0</v>
      </c>
      <c r="L410" s="260">
        <f t="shared" si="98"/>
        <v>0</v>
      </c>
      <c r="M410" s="216">
        <v>0</v>
      </c>
      <c r="N410" s="260">
        <f t="shared" si="99"/>
        <v>0</v>
      </c>
      <c r="O410" s="216">
        <v>0</v>
      </c>
      <c r="P410" s="260">
        <f t="shared" si="100"/>
        <v>0</v>
      </c>
      <c r="Q410" s="216">
        <v>0</v>
      </c>
      <c r="R410" s="260">
        <f t="shared" si="101"/>
        <v>0</v>
      </c>
    </row>
    <row r="411" spans="1:18" ht="12.75">
      <c r="A411" s="16">
        <v>41</v>
      </c>
      <c r="B411" s="16">
        <v>633016</v>
      </c>
      <c r="C411" s="16" t="s">
        <v>216</v>
      </c>
      <c r="D411" s="113">
        <v>5000</v>
      </c>
      <c r="E411" s="113"/>
      <c r="F411" s="113">
        <f>D411+E411</f>
        <v>5000</v>
      </c>
      <c r="G411" s="308">
        <v>0</v>
      </c>
      <c r="H411" s="113">
        <f t="shared" si="102"/>
        <v>5000</v>
      </c>
      <c r="I411" s="308">
        <v>0</v>
      </c>
      <c r="J411" s="202">
        <f t="shared" si="97"/>
        <v>5000</v>
      </c>
      <c r="K411" s="216">
        <v>0</v>
      </c>
      <c r="L411" s="260">
        <f t="shared" si="98"/>
        <v>5000</v>
      </c>
      <c r="M411" s="216">
        <v>0</v>
      </c>
      <c r="N411" s="260">
        <f t="shared" si="99"/>
        <v>5000</v>
      </c>
      <c r="O411" s="216">
        <v>0</v>
      </c>
      <c r="P411" s="260">
        <f t="shared" si="100"/>
        <v>5000</v>
      </c>
      <c r="Q411" s="216">
        <v>0</v>
      </c>
      <c r="R411" s="260">
        <f t="shared" si="101"/>
        <v>5000</v>
      </c>
    </row>
    <row r="412" spans="1:18" ht="12.75">
      <c r="A412" s="13">
        <v>41</v>
      </c>
      <c r="B412" s="13">
        <v>635</v>
      </c>
      <c r="C412" s="13" t="s">
        <v>217</v>
      </c>
      <c r="D412" s="110">
        <f>SUM(D413)</f>
        <v>350</v>
      </c>
      <c r="E412" s="110">
        <f>SUM(E413)</f>
        <v>0</v>
      </c>
      <c r="F412" s="110">
        <f>SUM(F413)</f>
        <v>350</v>
      </c>
      <c r="G412" s="309">
        <f>SUM(G413)</f>
        <v>0</v>
      </c>
      <c r="H412" s="112">
        <f t="shared" si="102"/>
        <v>350</v>
      </c>
      <c r="I412" s="308">
        <v>0</v>
      </c>
      <c r="J412" s="203">
        <f t="shared" si="97"/>
        <v>350</v>
      </c>
      <c r="K412" s="216">
        <v>0</v>
      </c>
      <c r="L412" s="260">
        <f t="shared" si="98"/>
        <v>350</v>
      </c>
      <c r="M412" s="216">
        <v>0</v>
      </c>
      <c r="N412" s="260">
        <f t="shared" si="99"/>
        <v>350</v>
      </c>
      <c r="O412" s="216">
        <v>0</v>
      </c>
      <c r="P412" s="260">
        <f t="shared" si="100"/>
        <v>350</v>
      </c>
      <c r="Q412" s="216">
        <v>0</v>
      </c>
      <c r="R412" s="260">
        <f t="shared" si="101"/>
        <v>350</v>
      </c>
    </row>
    <row r="413" spans="1:18" ht="12.75">
      <c r="A413" s="16">
        <v>41</v>
      </c>
      <c r="B413" s="16">
        <v>635004</v>
      </c>
      <c r="C413" s="16" t="s">
        <v>187</v>
      </c>
      <c r="D413" s="113">
        <v>350</v>
      </c>
      <c r="E413" s="113"/>
      <c r="F413" s="113">
        <f>D413+E413</f>
        <v>350</v>
      </c>
      <c r="G413" s="305">
        <v>0</v>
      </c>
      <c r="H413" s="113">
        <f t="shared" si="102"/>
        <v>350</v>
      </c>
      <c r="I413" s="308">
        <v>0</v>
      </c>
      <c r="J413" s="202">
        <f t="shared" si="97"/>
        <v>350</v>
      </c>
      <c r="K413" s="216">
        <v>0</v>
      </c>
      <c r="L413" s="260">
        <f t="shared" si="98"/>
        <v>350</v>
      </c>
      <c r="M413" s="216">
        <v>0</v>
      </c>
      <c r="N413" s="260">
        <f t="shared" si="99"/>
        <v>350</v>
      </c>
      <c r="O413" s="216">
        <v>0</v>
      </c>
      <c r="P413" s="260">
        <f t="shared" si="100"/>
        <v>350</v>
      </c>
      <c r="Q413" s="216">
        <v>0</v>
      </c>
      <c r="R413" s="260">
        <f t="shared" si="101"/>
        <v>350</v>
      </c>
    </row>
    <row r="414" spans="1:18" ht="12.75">
      <c r="A414" s="13">
        <v>41</v>
      </c>
      <c r="B414" s="13">
        <v>637</v>
      </c>
      <c r="C414" s="13" t="s">
        <v>104</v>
      </c>
      <c r="D414" s="110">
        <f>SUM(D415:D418)</f>
        <v>19500</v>
      </c>
      <c r="E414" s="110">
        <f>SUM(E415:E418)</f>
        <v>-3500</v>
      </c>
      <c r="F414" s="110">
        <f>SUM(F415:F418)</f>
        <v>16000</v>
      </c>
      <c r="G414" s="309">
        <f>SUM(G415:G418)</f>
        <v>0</v>
      </c>
      <c r="H414" s="112">
        <f t="shared" si="102"/>
        <v>16000</v>
      </c>
      <c r="I414" s="309">
        <f>SUM(I415:I418)</f>
        <v>0</v>
      </c>
      <c r="J414" s="203">
        <f t="shared" si="97"/>
        <v>16000</v>
      </c>
      <c r="K414" s="204">
        <f>SUM(K415:K418)</f>
        <v>0</v>
      </c>
      <c r="L414" s="261">
        <f t="shared" si="98"/>
        <v>16000</v>
      </c>
      <c r="M414" s="204">
        <f>SUM(M415:M418)</f>
        <v>0</v>
      </c>
      <c r="N414" s="261">
        <f t="shared" si="99"/>
        <v>16000</v>
      </c>
      <c r="O414" s="204">
        <f>SUM(O415:O418)</f>
        <v>0</v>
      </c>
      <c r="P414" s="261">
        <f t="shared" si="100"/>
        <v>16000</v>
      </c>
      <c r="Q414" s="204">
        <f>SUM(Q415:Q418)</f>
        <v>0</v>
      </c>
      <c r="R414" s="261">
        <f t="shared" si="101"/>
        <v>16000</v>
      </c>
    </row>
    <row r="415" spans="1:18" ht="12.75">
      <c r="A415" s="16">
        <v>41</v>
      </c>
      <c r="B415" s="16">
        <v>637003</v>
      </c>
      <c r="C415" s="16" t="s">
        <v>175</v>
      </c>
      <c r="D415" s="113">
        <v>5000</v>
      </c>
      <c r="E415" s="113"/>
      <c r="F415" s="113">
        <f>D415+E415</f>
        <v>5000</v>
      </c>
      <c r="G415" s="308">
        <v>0</v>
      </c>
      <c r="H415" s="113">
        <f t="shared" si="102"/>
        <v>5000</v>
      </c>
      <c r="I415" s="308">
        <v>0</v>
      </c>
      <c r="J415" s="202">
        <f t="shared" si="97"/>
        <v>5000</v>
      </c>
      <c r="K415" s="216">
        <v>0</v>
      </c>
      <c r="L415" s="260">
        <f t="shared" si="98"/>
        <v>5000</v>
      </c>
      <c r="M415" s="216">
        <v>0</v>
      </c>
      <c r="N415" s="260">
        <f t="shared" si="99"/>
        <v>5000</v>
      </c>
      <c r="O415" s="216">
        <v>0</v>
      </c>
      <c r="P415" s="260">
        <f t="shared" si="100"/>
        <v>5000</v>
      </c>
      <c r="Q415" s="216">
        <v>0</v>
      </c>
      <c r="R415" s="260">
        <f t="shared" si="101"/>
        <v>5000</v>
      </c>
    </row>
    <row r="416" spans="1:18" ht="12.75">
      <c r="A416" s="16">
        <v>41</v>
      </c>
      <c r="B416" s="16">
        <v>637004</v>
      </c>
      <c r="C416" s="16" t="s">
        <v>434</v>
      </c>
      <c r="D416" s="113">
        <v>0</v>
      </c>
      <c r="E416" s="113"/>
      <c r="F416" s="113">
        <f>D416+E416</f>
        <v>0</v>
      </c>
      <c r="G416" s="308">
        <v>0</v>
      </c>
      <c r="H416" s="113">
        <f t="shared" si="102"/>
        <v>0</v>
      </c>
      <c r="I416" s="308">
        <v>0</v>
      </c>
      <c r="J416" s="202">
        <f t="shared" si="97"/>
        <v>0</v>
      </c>
      <c r="K416" s="216">
        <v>0</v>
      </c>
      <c r="L416" s="260">
        <f t="shared" si="98"/>
        <v>0</v>
      </c>
      <c r="M416" s="216">
        <v>0</v>
      </c>
      <c r="N416" s="260">
        <f t="shared" si="99"/>
        <v>0</v>
      </c>
      <c r="O416" s="216">
        <v>0</v>
      </c>
      <c r="P416" s="260">
        <f t="shared" si="100"/>
        <v>0</v>
      </c>
      <c r="Q416" s="216">
        <v>0</v>
      </c>
      <c r="R416" s="260">
        <f t="shared" si="101"/>
        <v>0</v>
      </c>
    </row>
    <row r="417" spans="1:18" ht="12.75">
      <c r="A417" s="16">
        <v>41</v>
      </c>
      <c r="B417" s="16">
        <v>637004</v>
      </c>
      <c r="C417" s="16" t="s">
        <v>321</v>
      </c>
      <c r="D417" s="113">
        <v>10000</v>
      </c>
      <c r="E417" s="113"/>
      <c r="F417" s="113">
        <f>D417+E417</f>
        <v>10000</v>
      </c>
      <c r="G417" s="308">
        <v>0</v>
      </c>
      <c r="H417" s="113">
        <f t="shared" si="102"/>
        <v>10000</v>
      </c>
      <c r="I417" s="308">
        <v>0</v>
      </c>
      <c r="J417" s="202">
        <f t="shared" si="97"/>
        <v>10000</v>
      </c>
      <c r="K417" s="216">
        <v>0</v>
      </c>
      <c r="L417" s="260">
        <f t="shared" si="98"/>
        <v>10000</v>
      </c>
      <c r="M417" s="216">
        <v>0</v>
      </c>
      <c r="N417" s="260">
        <f t="shared" si="99"/>
        <v>10000</v>
      </c>
      <c r="O417" s="216">
        <v>0</v>
      </c>
      <c r="P417" s="260">
        <f t="shared" si="100"/>
        <v>10000</v>
      </c>
      <c r="Q417" s="216">
        <v>0</v>
      </c>
      <c r="R417" s="260">
        <f t="shared" si="101"/>
        <v>10000</v>
      </c>
    </row>
    <row r="418" spans="1:18" ht="12.75">
      <c r="A418" s="16">
        <v>41</v>
      </c>
      <c r="B418" s="16">
        <v>637027</v>
      </c>
      <c r="C418" s="16" t="s">
        <v>422</v>
      </c>
      <c r="D418" s="113">
        <f>1000+3500</f>
        <v>4500</v>
      </c>
      <c r="E418" s="113">
        <v>-3500</v>
      </c>
      <c r="F418" s="113">
        <f>D418+E418</f>
        <v>1000</v>
      </c>
      <c r="G418" s="308">
        <v>0</v>
      </c>
      <c r="H418" s="113">
        <f t="shared" si="102"/>
        <v>1000</v>
      </c>
      <c r="I418" s="308">
        <v>0</v>
      </c>
      <c r="J418" s="202">
        <f t="shared" si="97"/>
        <v>1000</v>
      </c>
      <c r="K418" s="216">
        <v>0</v>
      </c>
      <c r="L418" s="260">
        <f t="shared" si="98"/>
        <v>1000</v>
      </c>
      <c r="M418" s="216">
        <v>0</v>
      </c>
      <c r="N418" s="260">
        <f t="shared" si="99"/>
        <v>1000</v>
      </c>
      <c r="O418" s="216">
        <v>0</v>
      </c>
      <c r="P418" s="260">
        <f t="shared" si="100"/>
        <v>1000</v>
      </c>
      <c r="Q418" s="216">
        <v>0</v>
      </c>
      <c r="R418" s="260">
        <f t="shared" si="101"/>
        <v>1000</v>
      </c>
    </row>
    <row r="419" spans="1:18" ht="12.75">
      <c r="A419" s="13"/>
      <c r="B419" s="13">
        <v>642</v>
      </c>
      <c r="C419" s="13" t="s">
        <v>323</v>
      </c>
      <c r="D419" s="110">
        <f>SUM(D420)</f>
        <v>1000</v>
      </c>
      <c r="E419" s="110">
        <f>SUM(E420)</f>
        <v>0</v>
      </c>
      <c r="F419" s="110">
        <f>SUM(F420)</f>
        <v>1000</v>
      </c>
      <c r="G419" s="309">
        <f>SUM(G420)</f>
        <v>0</v>
      </c>
      <c r="H419" s="112">
        <f t="shared" si="102"/>
        <v>1000</v>
      </c>
      <c r="I419" s="309">
        <f>SUM(I420)</f>
        <v>0</v>
      </c>
      <c r="J419" s="203">
        <f t="shared" si="97"/>
        <v>1000</v>
      </c>
      <c r="K419" s="204">
        <f>SUM(K420)</f>
        <v>0</v>
      </c>
      <c r="L419" s="261">
        <f t="shared" si="98"/>
        <v>1000</v>
      </c>
      <c r="M419" s="204">
        <f>SUM(M420)</f>
        <v>0</v>
      </c>
      <c r="N419" s="261">
        <f t="shared" si="99"/>
        <v>1000</v>
      </c>
      <c r="O419" s="204">
        <f>SUM(O420)</f>
        <v>0</v>
      </c>
      <c r="P419" s="261">
        <f t="shared" si="100"/>
        <v>1000</v>
      </c>
      <c r="Q419" s="204">
        <f>SUM(Q420)</f>
        <v>0</v>
      </c>
      <c r="R419" s="261">
        <f t="shared" si="101"/>
        <v>1000</v>
      </c>
    </row>
    <row r="420" spans="1:18" ht="12.75">
      <c r="A420" s="16"/>
      <c r="B420" s="16">
        <v>642002</v>
      </c>
      <c r="C420" s="16" t="s">
        <v>322</v>
      </c>
      <c r="D420" s="113">
        <v>1000</v>
      </c>
      <c r="E420" s="113"/>
      <c r="F420" s="113">
        <f>D420+E420</f>
        <v>1000</v>
      </c>
      <c r="G420" s="308">
        <v>0</v>
      </c>
      <c r="H420" s="113">
        <f t="shared" si="102"/>
        <v>1000</v>
      </c>
      <c r="I420" s="308">
        <v>0</v>
      </c>
      <c r="J420" s="202">
        <f t="shared" si="97"/>
        <v>1000</v>
      </c>
      <c r="K420" s="216">
        <v>0</v>
      </c>
      <c r="L420" s="260">
        <f t="shared" si="98"/>
        <v>1000</v>
      </c>
      <c r="M420" s="216">
        <v>0</v>
      </c>
      <c r="N420" s="260">
        <f t="shared" si="99"/>
        <v>1000</v>
      </c>
      <c r="O420" s="216">
        <v>0</v>
      </c>
      <c r="P420" s="260">
        <f t="shared" si="100"/>
        <v>1000</v>
      </c>
      <c r="Q420" s="216">
        <v>0</v>
      </c>
      <c r="R420" s="260">
        <f t="shared" si="101"/>
        <v>1000</v>
      </c>
    </row>
    <row r="421" spans="1:6" ht="12.75">
      <c r="A421" s="16"/>
      <c r="B421" s="43"/>
      <c r="C421" s="16"/>
      <c r="D421" s="113"/>
      <c r="E421" s="113"/>
      <c r="F421" s="113"/>
    </row>
    <row r="422" spans="1:18" ht="12.75">
      <c r="A422" s="5"/>
      <c r="B422" s="35" t="s">
        <v>58</v>
      </c>
      <c r="C422" s="36"/>
      <c r="D422" s="77" t="s">
        <v>463</v>
      </c>
      <c r="E422" s="368" t="s">
        <v>465</v>
      </c>
      <c r="F422" s="82" t="s">
        <v>467</v>
      </c>
      <c r="G422" s="200" t="s">
        <v>487</v>
      </c>
      <c r="H422" s="200" t="s">
        <v>486</v>
      </c>
      <c r="I422" s="200" t="s">
        <v>506</v>
      </c>
      <c r="J422" s="82" t="s">
        <v>467</v>
      </c>
      <c r="K422" s="200" t="s">
        <v>509</v>
      </c>
      <c r="L422" s="229" t="s">
        <v>486</v>
      </c>
      <c r="M422" s="200" t="s">
        <v>519</v>
      </c>
      <c r="N422" s="229" t="s">
        <v>486</v>
      </c>
      <c r="O422" s="200" t="s">
        <v>520</v>
      </c>
      <c r="P422" s="229" t="s">
        <v>486</v>
      </c>
      <c r="Q422" s="200" t="s">
        <v>524</v>
      </c>
      <c r="R422" s="229" t="s">
        <v>486</v>
      </c>
    </row>
    <row r="423" spans="1:18" ht="12.75">
      <c r="A423" s="8"/>
      <c r="B423" s="38"/>
      <c r="C423" s="39"/>
      <c r="D423" s="78">
        <v>2017</v>
      </c>
      <c r="E423" s="369">
        <v>2017</v>
      </c>
      <c r="F423" s="102" t="s">
        <v>466</v>
      </c>
      <c r="G423" s="201" t="s">
        <v>488</v>
      </c>
      <c r="H423" s="201" t="s">
        <v>466</v>
      </c>
      <c r="I423" s="201" t="s">
        <v>505</v>
      </c>
      <c r="J423" s="102" t="s">
        <v>466</v>
      </c>
      <c r="K423" s="102" t="s">
        <v>505</v>
      </c>
      <c r="L423" s="230" t="s">
        <v>466</v>
      </c>
      <c r="M423" s="102" t="s">
        <v>505</v>
      </c>
      <c r="N423" s="230" t="s">
        <v>466</v>
      </c>
      <c r="O423" s="102" t="s">
        <v>505</v>
      </c>
      <c r="P423" s="230" t="s">
        <v>466</v>
      </c>
      <c r="Q423" s="102" t="s">
        <v>505</v>
      </c>
      <c r="R423" s="230" t="s">
        <v>466</v>
      </c>
    </row>
    <row r="424" spans="1:18" ht="12.75">
      <c r="A424" s="20"/>
      <c r="B424" s="44" t="s">
        <v>218</v>
      </c>
      <c r="C424" s="20" t="s">
        <v>417</v>
      </c>
      <c r="D424" s="11">
        <f>D425+D427</f>
        <v>1500</v>
      </c>
      <c r="E424" s="11">
        <f>E425+E427</f>
        <v>0</v>
      </c>
      <c r="F424" s="11">
        <f>F425+F427</f>
        <v>1500</v>
      </c>
      <c r="G424" s="227">
        <f>G425+G427</f>
        <v>0</v>
      </c>
      <c r="H424" s="79">
        <f>F424+G424</f>
        <v>1500</v>
      </c>
      <c r="I424" s="227">
        <f>I425+I427</f>
        <v>0</v>
      </c>
      <c r="J424" s="207">
        <f>F424+G424</f>
        <v>1500</v>
      </c>
      <c r="K424" s="208">
        <f>K425+K427</f>
        <v>0</v>
      </c>
      <c r="L424" s="264">
        <f>J424+K424</f>
        <v>1500</v>
      </c>
      <c r="M424" s="208">
        <f>M425+M427</f>
        <v>0</v>
      </c>
      <c r="N424" s="264">
        <f>L424+M424</f>
        <v>1500</v>
      </c>
      <c r="O424" s="208">
        <f>O425+O427</f>
        <v>0</v>
      </c>
      <c r="P424" s="264">
        <f>N424+O424</f>
        <v>1500</v>
      </c>
      <c r="Q424" s="208">
        <f>Q425+Q427</f>
        <v>0</v>
      </c>
      <c r="R424" s="264">
        <f>P424+Q424</f>
        <v>1500</v>
      </c>
    </row>
    <row r="425" spans="1:18" ht="12.75">
      <c r="A425" s="13">
        <v>41</v>
      </c>
      <c r="B425" s="40">
        <v>635</v>
      </c>
      <c r="C425" s="13" t="s">
        <v>126</v>
      </c>
      <c r="D425" s="110">
        <f>SUM(D426)</f>
        <v>1000</v>
      </c>
      <c r="E425" s="110">
        <f>SUM(E426)</f>
        <v>0</v>
      </c>
      <c r="F425" s="110">
        <f>SUM(F426)</f>
        <v>1000</v>
      </c>
      <c r="G425" s="305">
        <f>SUM(G426)</f>
        <v>0</v>
      </c>
      <c r="H425" s="112">
        <f>F425+G425</f>
        <v>1000</v>
      </c>
      <c r="I425" s="305">
        <f>SUM(I426)</f>
        <v>0</v>
      </c>
      <c r="J425" s="202">
        <f>F425+G425</f>
        <v>1000</v>
      </c>
      <c r="K425" s="210">
        <f>SUM(K426)</f>
        <v>0</v>
      </c>
      <c r="L425" s="260">
        <f>J425+K425</f>
        <v>1000</v>
      </c>
      <c r="M425" s="210">
        <f>SUM(M426)</f>
        <v>0</v>
      </c>
      <c r="N425" s="260">
        <f>L425+M425</f>
        <v>1000</v>
      </c>
      <c r="O425" s="210">
        <f>SUM(O426)</f>
        <v>0</v>
      </c>
      <c r="P425" s="260">
        <f>N425+O425</f>
        <v>1000</v>
      </c>
      <c r="Q425" s="210">
        <f>SUM(Q426)</f>
        <v>0</v>
      </c>
      <c r="R425" s="260">
        <f>P425+Q425</f>
        <v>1000</v>
      </c>
    </row>
    <row r="426" spans="1:18" ht="12.75">
      <c r="A426" s="16">
        <v>41</v>
      </c>
      <c r="B426" s="43">
        <v>635004</v>
      </c>
      <c r="C426" s="16" t="s">
        <v>219</v>
      </c>
      <c r="D426" s="113">
        <v>1000</v>
      </c>
      <c r="E426" s="113"/>
      <c r="F426" s="113">
        <f>D426+E426</f>
        <v>1000</v>
      </c>
      <c r="G426" s="305">
        <v>0</v>
      </c>
      <c r="H426" s="113">
        <f>F426+G426</f>
        <v>1000</v>
      </c>
      <c r="I426" s="305">
        <v>0</v>
      </c>
      <c r="J426" s="202">
        <f>F426+G426</f>
        <v>1000</v>
      </c>
      <c r="K426" s="210">
        <v>0</v>
      </c>
      <c r="L426" s="260">
        <f>J426+K426</f>
        <v>1000</v>
      </c>
      <c r="M426" s="210">
        <v>0</v>
      </c>
      <c r="N426" s="260">
        <f>L426+M426</f>
        <v>1000</v>
      </c>
      <c r="O426" s="210">
        <v>0</v>
      </c>
      <c r="P426" s="260">
        <f>N426+O426</f>
        <v>1000</v>
      </c>
      <c r="Q426" s="210">
        <v>0</v>
      </c>
      <c r="R426" s="260">
        <f>P426+Q426</f>
        <v>1000</v>
      </c>
    </row>
    <row r="427" spans="1:18" ht="12.75">
      <c r="A427" s="13">
        <v>41</v>
      </c>
      <c r="B427" s="40">
        <v>637</v>
      </c>
      <c r="C427" s="13" t="s">
        <v>104</v>
      </c>
      <c r="D427" s="110">
        <f>SUM(D428)</f>
        <v>500</v>
      </c>
      <c r="E427" s="110">
        <f>SUM(E428)</f>
        <v>0</v>
      </c>
      <c r="F427" s="110">
        <f>SUM(F428)</f>
        <v>500</v>
      </c>
      <c r="G427" s="305">
        <f>SUM(G428)</f>
        <v>0</v>
      </c>
      <c r="H427" s="112">
        <f>F427+G427</f>
        <v>500</v>
      </c>
      <c r="I427" s="305">
        <f>SUM(I428)</f>
        <v>0</v>
      </c>
      <c r="J427" s="202">
        <f>F427+G427</f>
        <v>500</v>
      </c>
      <c r="K427" s="210">
        <f>SUM(K428)</f>
        <v>0</v>
      </c>
      <c r="L427" s="260">
        <f>J427+K427</f>
        <v>500</v>
      </c>
      <c r="M427" s="210">
        <f>SUM(M428)</f>
        <v>0</v>
      </c>
      <c r="N427" s="260">
        <f>L427+M427</f>
        <v>500</v>
      </c>
      <c r="O427" s="210">
        <f>SUM(O428)</f>
        <v>0</v>
      </c>
      <c r="P427" s="260">
        <f>N427+O427</f>
        <v>500</v>
      </c>
      <c r="Q427" s="210">
        <f>SUM(Q428)</f>
        <v>0</v>
      </c>
      <c r="R427" s="260">
        <f>P427+Q427</f>
        <v>500</v>
      </c>
    </row>
    <row r="428" spans="1:18" ht="12.75">
      <c r="A428" s="16">
        <v>41</v>
      </c>
      <c r="B428" s="43">
        <v>637004</v>
      </c>
      <c r="C428" s="16" t="s">
        <v>181</v>
      </c>
      <c r="D428" s="113">
        <v>500</v>
      </c>
      <c r="E428" s="113"/>
      <c r="F428" s="113">
        <f>D428+E428</f>
        <v>500</v>
      </c>
      <c r="G428" s="305">
        <v>0</v>
      </c>
      <c r="H428" s="113">
        <f>F428+G428</f>
        <v>500</v>
      </c>
      <c r="I428" s="305">
        <v>0</v>
      </c>
      <c r="J428" s="202">
        <f>F428+G428</f>
        <v>500</v>
      </c>
      <c r="K428" s="210">
        <v>0</v>
      </c>
      <c r="L428" s="260">
        <f>J428+K428</f>
        <v>500</v>
      </c>
      <c r="M428" s="210">
        <v>0</v>
      </c>
      <c r="N428" s="260">
        <f>L428+M428</f>
        <v>500</v>
      </c>
      <c r="O428" s="210">
        <v>0</v>
      </c>
      <c r="P428" s="260">
        <f>N428+O428</f>
        <v>500</v>
      </c>
      <c r="Q428" s="210">
        <v>0</v>
      </c>
      <c r="R428" s="260">
        <f>P428+Q428</f>
        <v>500</v>
      </c>
    </row>
    <row r="429" spans="1:6" ht="12.75">
      <c r="A429" s="16"/>
      <c r="B429" s="43"/>
      <c r="C429" s="16"/>
      <c r="D429" s="295"/>
      <c r="E429" s="295"/>
      <c r="F429" s="295"/>
    </row>
    <row r="430" spans="1:18" ht="12.75">
      <c r="A430" s="5"/>
      <c r="B430" s="35" t="s">
        <v>58</v>
      </c>
      <c r="C430" s="36"/>
      <c r="D430" s="77" t="s">
        <v>463</v>
      </c>
      <c r="E430" s="368" t="s">
        <v>465</v>
      </c>
      <c r="F430" s="82" t="s">
        <v>467</v>
      </c>
      <c r="G430" s="200" t="s">
        <v>487</v>
      </c>
      <c r="H430" s="200" t="s">
        <v>486</v>
      </c>
      <c r="I430" s="200" t="s">
        <v>506</v>
      </c>
      <c r="J430" s="82" t="s">
        <v>467</v>
      </c>
      <c r="K430" s="200" t="s">
        <v>509</v>
      </c>
      <c r="L430" s="229" t="s">
        <v>486</v>
      </c>
      <c r="M430" s="200" t="s">
        <v>519</v>
      </c>
      <c r="N430" s="229" t="s">
        <v>486</v>
      </c>
      <c r="O430" s="200" t="s">
        <v>520</v>
      </c>
      <c r="P430" s="229" t="s">
        <v>486</v>
      </c>
      <c r="Q430" s="200" t="s">
        <v>524</v>
      </c>
      <c r="R430" s="229" t="s">
        <v>486</v>
      </c>
    </row>
    <row r="431" spans="1:18" ht="12.75">
      <c r="A431" s="8"/>
      <c r="B431" s="38"/>
      <c r="C431" s="39"/>
      <c r="D431" s="78">
        <v>2017</v>
      </c>
      <c r="E431" s="369">
        <v>2017</v>
      </c>
      <c r="F431" s="102" t="s">
        <v>466</v>
      </c>
      <c r="G431" s="201" t="s">
        <v>488</v>
      </c>
      <c r="H431" s="201" t="s">
        <v>466</v>
      </c>
      <c r="I431" s="201" t="s">
        <v>505</v>
      </c>
      <c r="J431" s="102" t="s">
        <v>466</v>
      </c>
      <c r="K431" s="102" t="s">
        <v>505</v>
      </c>
      <c r="L431" s="230" t="s">
        <v>466</v>
      </c>
      <c r="M431" s="102" t="s">
        <v>505</v>
      </c>
      <c r="N431" s="230" t="s">
        <v>466</v>
      </c>
      <c r="O431" s="102" t="s">
        <v>505</v>
      </c>
      <c r="P431" s="230" t="s">
        <v>466</v>
      </c>
      <c r="Q431" s="102" t="s">
        <v>505</v>
      </c>
      <c r="R431" s="230" t="s">
        <v>466</v>
      </c>
    </row>
    <row r="432" spans="1:18" ht="12.75">
      <c r="A432" s="20"/>
      <c r="B432" s="61" t="s">
        <v>220</v>
      </c>
      <c r="C432" s="20" t="s">
        <v>221</v>
      </c>
      <c r="D432" s="98">
        <f>D433+D437</f>
        <v>24000</v>
      </c>
      <c r="E432" s="98">
        <f>E433+E437</f>
        <v>0</v>
      </c>
      <c r="F432" s="98">
        <f>F433+F437</f>
        <v>24000</v>
      </c>
      <c r="G432" s="225">
        <f>G433+G437</f>
        <v>0</v>
      </c>
      <c r="H432" s="98">
        <f>F432+G432</f>
        <v>24000</v>
      </c>
      <c r="I432" s="225">
        <f>I433+I437</f>
        <v>0</v>
      </c>
      <c r="J432" s="207">
        <f>F432+G432</f>
        <v>24000</v>
      </c>
      <c r="K432" s="225">
        <f>K433+K437</f>
        <v>0</v>
      </c>
      <c r="L432" s="264">
        <f>J432+K432</f>
        <v>24000</v>
      </c>
      <c r="M432" s="225">
        <f>M433+M437</f>
        <v>0</v>
      </c>
      <c r="N432" s="264">
        <f>L432+M432</f>
        <v>24000</v>
      </c>
      <c r="O432" s="225">
        <f>O433+O437</f>
        <v>0</v>
      </c>
      <c r="P432" s="264">
        <f>N432+O432</f>
        <v>24000</v>
      </c>
      <c r="Q432" s="225">
        <f>Q433+Q437</f>
        <v>0</v>
      </c>
      <c r="R432" s="264">
        <f>P432+Q432</f>
        <v>24000</v>
      </c>
    </row>
    <row r="433" spans="1:18" ht="12.75">
      <c r="A433" s="13">
        <v>41</v>
      </c>
      <c r="B433" s="13">
        <v>633</v>
      </c>
      <c r="C433" s="13" t="s">
        <v>125</v>
      </c>
      <c r="D433" s="110">
        <f>SUM(D434:D436)</f>
        <v>4000</v>
      </c>
      <c r="E433" s="110">
        <f>SUM(E434:E436)</f>
        <v>0</v>
      </c>
      <c r="F433" s="110">
        <f>SUM(F434:F436)</f>
        <v>4000</v>
      </c>
      <c r="G433" s="309">
        <f>SUM(G434:G436)</f>
        <v>0</v>
      </c>
      <c r="H433" s="110">
        <f aca="true" t="shared" si="103" ref="H433:H438">F433+G433</f>
        <v>4000</v>
      </c>
      <c r="I433" s="309">
        <f>SUM(I434:I436)</f>
        <v>0</v>
      </c>
      <c r="J433" s="203">
        <f aca="true" t="shared" si="104" ref="J433:J438">F433+G433</f>
        <v>4000</v>
      </c>
      <c r="K433" s="204">
        <f>SUM(K434:K436)</f>
        <v>0</v>
      </c>
      <c r="L433" s="261">
        <f aca="true" t="shared" si="105" ref="L433:L438">J433+K433</f>
        <v>4000</v>
      </c>
      <c r="M433" s="204">
        <f>SUM(M434:M436)</f>
        <v>0</v>
      </c>
      <c r="N433" s="261">
        <f aca="true" t="shared" si="106" ref="N433:N438">L433+M433</f>
        <v>4000</v>
      </c>
      <c r="O433" s="204">
        <f>SUM(O434:O436)</f>
        <v>0</v>
      </c>
      <c r="P433" s="261">
        <f aca="true" t="shared" si="107" ref="P433:P438">N433+O433</f>
        <v>4000</v>
      </c>
      <c r="Q433" s="204">
        <f>SUM(Q434:Q436)</f>
        <v>0</v>
      </c>
      <c r="R433" s="261">
        <f aca="true" t="shared" si="108" ref="R433:R438">P433+Q433</f>
        <v>4000</v>
      </c>
    </row>
    <row r="434" spans="1:18" ht="12.75">
      <c r="A434" s="16">
        <v>41</v>
      </c>
      <c r="B434" s="16">
        <v>633001</v>
      </c>
      <c r="C434" s="16" t="s">
        <v>85</v>
      </c>
      <c r="D434" s="109">
        <v>1000</v>
      </c>
      <c r="E434" s="109"/>
      <c r="F434" s="113">
        <f>D434+E434</f>
        <v>1000</v>
      </c>
      <c r="G434" s="308">
        <v>0</v>
      </c>
      <c r="H434" s="109">
        <f t="shared" si="103"/>
        <v>1000</v>
      </c>
      <c r="I434" s="308">
        <v>0</v>
      </c>
      <c r="J434" s="202">
        <f t="shared" si="104"/>
        <v>1000</v>
      </c>
      <c r="K434" s="216">
        <v>0</v>
      </c>
      <c r="L434" s="260">
        <f t="shared" si="105"/>
        <v>1000</v>
      </c>
      <c r="M434" s="216">
        <v>0</v>
      </c>
      <c r="N434" s="260">
        <f t="shared" si="106"/>
        <v>1000</v>
      </c>
      <c r="O434" s="216">
        <v>0</v>
      </c>
      <c r="P434" s="260">
        <f t="shared" si="107"/>
        <v>1000</v>
      </c>
      <c r="Q434" s="216">
        <v>0</v>
      </c>
      <c r="R434" s="260">
        <f t="shared" si="108"/>
        <v>1000</v>
      </c>
    </row>
    <row r="435" spans="1:18" ht="12.75">
      <c r="A435" s="16">
        <v>41</v>
      </c>
      <c r="B435" s="16">
        <v>633006</v>
      </c>
      <c r="C435" s="16" t="s">
        <v>170</v>
      </c>
      <c r="D435" s="109">
        <v>2000</v>
      </c>
      <c r="E435" s="109"/>
      <c r="F435" s="113">
        <f>D435+E435</f>
        <v>2000</v>
      </c>
      <c r="G435" s="308">
        <v>0</v>
      </c>
      <c r="H435" s="109">
        <f t="shared" si="103"/>
        <v>2000</v>
      </c>
      <c r="I435" s="308">
        <v>0</v>
      </c>
      <c r="J435" s="202">
        <f t="shared" si="104"/>
        <v>2000</v>
      </c>
      <c r="K435" s="216">
        <v>0</v>
      </c>
      <c r="L435" s="260">
        <f t="shared" si="105"/>
        <v>2000</v>
      </c>
      <c r="M435" s="216">
        <v>0</v>
      </c>
      <c r="N435" s="260">
        <f t="shared" si="106"/>
        <v>2000</v>
      </c>
      <c r="O435" s="216">
        <v>0</v>
      </c>
      <c r="P435" s="260">
        <f t="shared" si="107"/>
        <v>2000</v>
      </c>
      <c r="Q435" s="216">
        <v>0</v>
      </c>
      <c r="R435" s="260">
        <f t="shared" si="108"/>
        <v>2000</v>
      </c>
    </row>
    <row r="436" spans="1:18" ht="12.75">
      <c r="A436" s="16">
        <v>41</v>
      </c>
      <c r="B436" s="16">
        <v>633009</v>
      </c>
      <c r="C436" s="16" t="s">
        <v>222</v>
      </c>
      <c r="D436" s="109">
        <v>1000</v>
      </c>
      <c r="E436" s="109"/>
      <c r="F436" s="113">
        <f>D436+E436</f>
        <v>1000</v>
      </c>
      <c r="G436" s="308">
        <v>0</v>
      </c>
      <c r="H436" s="109">
        <f t="shared" si="103"/>
        <v>1000</v>
      </c>
      <c r="I436" s="308">
        <v>0</v>
      </c>
      <c r="J436" s="202">
        <f t="shared" si="104"/>
        <v>1000</v>
      </c>
      <c r="K436" s="216">
        <v>0</v>
      </c>
      <c r="L436" s="260">
        <f t="shared" si="105"/>
        <v>1000</v>
      </c>
      <c r="M436" s="216">
        <v>0</v>
      </c>
      <c r="N436" s="260">
        <f t="shared" si="106"/>
        <v>1000</v>
      </c>
      <c r="O436" s="216">
        <v>0</v>
      </c>
      <c r="P436" s="260">
        <f t="shared" si="107"/>
        <v>1000</v>
      </c>
      <c r="Q436" s="216">
        <v>0</v>
      </c>
      <c r="R436" s="260">
        <f t="shared" si="108"/>
        <v>1000</v>
      </c>
    </row>
    <row r="437" spans="1:18" ht="12.75">
      <c r="A437" s="13">
        <v>41</v>
      </c>
      <c r="B437" s="13">
        <v>637</v>
      </c>
      <c r="C437" s="13" t="s">
        <v>104</v>
      </c>
      <c r="D437" s="110">
        <f>SUM(D438)</f>
        <v>20000</v>
      </c>
      <c r="E437" s="110">
        <f>SUM(E438)</f>
        <v>0</v>
      </c>
      <c r="F437" s="110">
        <f>SUM(F438)</f>
        <v>20000</v>
      </c>
      <c r="G437" s="309">
        <f>SUM(G438)</f>
        <v>0</v>
      </c>
      <c r="H437" s="110">
        <f t="shared" si="103"/>
        <v>20000</v>
      </c>
      <c r="I437" s="309">
        <f>SUM(I438)</f>
        <v>0</v>
      </c>
      <c r="J437" s="203">
        <f t="shared" si="104"/>
        <v>20000</v>
      </c>
      <c r="K437" s="204">
        <f>SUM(K438)</f>
        <v>0</v>
      </c>
      <c r="L437" s="261">
        <f t="shared" si="105"/>
        <v>20000</v>
      </c>
      <c r="M437" s="204">
        <f>SUM(M438)</f>
        <v>0</v>
      </c>
      <c r="N437" s="261">
        <f t="shared" si="106"/>
        <v>20000</v>
      </c>
      <c r="O437" s="204">
        <f>SUM(O438)</f>
        <v>0</v>
      </c>
      <c r="P437" s="261">
        <f t="shared" si="107"/>
        <v>20000</v>
      </c>
      <c r="Q437" s="204">
        <f>SUM(Q438)</f>
        <v>0</v>
      </c>
      <c r="R437" s="261">
        <f t="shared" si="108"/>
        <v>20000</v>
      </c>
    </row>
    <row r="438" spans="1:18" ht="12.75">
      <c r="A438" s="16">
        <v>41</v>
      </c>
      <c r="B438" s="16" t="s">
        <v>297</v>
      </c>
      <c r="C438" s="16" t="s">
        <v>223</v>
      </c>
      <c r="D438" s="109">
        <v>20000</v>
      </c>
      <c r="E438" s="109"/>
      <c r="F438" s="113">
        <f>D438+E438</f>
        <v>20000</v>
      </c>
      <c r="G438" s="308">
        <v>0</v>
      </c>
      <c r="H438" s="109">
        <f t="shared" si="103"/>
        <v>20000</v>
      </c>
      <c r="I438" s="308">
        <v>0</v>
      </c>
      <c r="J438" s="202">
        <f t="shared" si="104"/>
        <v>20000</v>
      </c>
      <c r="K438" s="216">
        <v>0</v>
      </c>
      <c r="L438" s="260">
        <f t="shared" si="105"/>
        <v>20000</v>
      </c>
      <c r="M438" s="216">
        <v>0</v>
      </c>
      <c r="N438" s="260">
        <f t="shared" si="106"/>
        <v>20000</v>
      </c>
      <c r="O438" s="216">
        <v>0</v>
      </c>
      <c r="P438" s="260">
        <f t="shared" si="107"/>
        <v>20000</v>
      </c>
      <c r="Q438" s="216">
        <v>0</v>
      </c>
      <c r="R438" s="260">
        <f t="shared" si="108"/>
        <v>20000</v>
      </c>
    </row>
    <row r="439" spans="1:6" ht="12.75">
      <c r="A439" s="50"/>
      <c r="B439" s="50"/>
      <c r="C439" s="50"/>
      <c r="D439" s="159"/>
      <c r="E439" s="159"/>
      <c r="F439" s="159"/>
    </row>
    <row r="440" spans="1:18" ht="12.75">
      <c r="A440" s="5"/>
      <c r="B440" s="35" t="s">
        <v>58</v>
      </c>
      <c r="C440" s="36"/>
      <c r="D440" s="77" t="s">
        <v>463</v>
      </c>
      <c r="E440" s="368" t="s">
        <v>465</v>
      </c>
      <c r="F440" s="82" t="s">
        <v>467</v>
      </c>
      <c r="G440" s="200" t="s">
        <v>487</v>
      </c>
      <c r="H440" s="200" t="s">
        <v>486</v>
      </c>
      <c r="I440" s="200" t="s">
        <v>506</v>
      </c>
      <c r="J440" s="82" t="s">
        <v>467</v>
      </c>
      <c r="K440" s="200" t="s">
        <v>509</v>
      </c>
      <c r="L440" s="229" t="s">
        <v>486</v>
      </c>
      <c r="M440" s="200" t="s">
        <v>519</v>
      </c>
      <c r="N440" s="229" t="s">
        <v>486</v>
      </c>
      <c r="O440" s="200" t="s">
        <v>520</v>
      </c>
      <c r="P440" s="229" t="s">
        <v>486</v>
      </c>
      <c r="Q440" s="200" t="s">
        <v>524</v>
      </c>
      <c r="R440" s="229" t="s">
        <v>486</v>
      </c>
    </row>
    <row r="441" spans="1:18" ht="12.75">
      <c r="A441" s="8"/>
      <c r="B441" s="38"/>
      <c r="C441" s="39"/>
      <c r="D441" s="78">
        <v>2017</v>
      </c>
      <c r="E441" s="369">
        <v>2017</v>
      </c>
      <c r="F441" s="102" t="s">
        <v>466</v>
      </c>
      <c r="G441" s="201" t="s">
        <v>488</v>
      </c>
      <c r="H441" s="201" t="s">
        <v>466</v>
      </c>
      <c r="I441" s="201" t="s">
        <v>505</v>
      </c>
      <c r="J441" s="102" t="s">
        <v>466</v>
      </c>
      <c r="K441" s="102" t="s">
        <v>505</v>
      </c>
      <c r="L441" s="230" t="s">
        <v>466</v>
      </c>
      <c r="M441" s="102" t="s">
        <v>505</v>
      </c>
      <c r="N441" s="230" t="s">
        <v>466</v>
      </c>
      <c r="O441" s="102" t="s">
        <v>505</v>
      </c>
      <c r="P441" s="230" t="s">
        <v>466</v>
      </c>
      <c r="Q441" s="102" t="s">
        <v>505</v>
      </c>
      <c r="R441" s="230" t="s">
        <v>466</v>
      </c>
    </row>
    <row r="442" spans="1:18" ht="12.75">
      <c r="A442" s="20"/>
      <c r="B442" s="62" t="s">
        <v>413</v>
      </c>
      <c r="C442" s="20" t="s">
        <v>414</v>
      </c>
      <c r="D442" s="98">
        <f>D443+D444+D453+D458+D460+D462+D466</f>
        <v>48933</v>
      </c>
      <c r="E442" s="98">
        <f>E443+E444+E453+E458+E460+E462+E466</f>
        <v>0</v>
      </c>
      <c r="F442" s="98">
        <f>F443+F444+F453+F458+F460+F462+F466</f>
        <v>48933</v>
      </c>
      <c r="G442" s="226">
        <f>G443+G444+G453+G458+G460+G462+G466</f>
        <v>0</v>
      </c>
      <c r="H442" s="254">
        <f>F442+G442</f>
        <v>48933</v>
      </c>
      <c r="I442" s="248">
        <f>I443+I444+I453+I458+I460+I462+I466</f>
        <v>0</v>
      </c>
      <c r="J442" s="232">
        <f>F442+G442</f>
        <v>48933</v>
      </c>
      <c r="K442" s="248">
        <f>K443+K444+K453+K458+K460+K462+K466</f>
        <v>0</v>
      </c>
      <c r="L442" s="207">
        <f>J442+K442</f>
        <v>48933</v>
      </c>
      <c r="M442" s="248">
        <f>M443+M444+M453+M458+M460+M462+M466</f>
        <v>0</v>
      </c>
      <c r="N442" s="207">
        <f>L442+M442</f>
        <v>48933</v>
      </c>
      <c r="O442" s="248">
        <f>O443+O444+O453+O458+O460+O462+O466</f>
        <v>0</v>
      </c>
      <c r="P442" s="207">
        <f>N442+O442</f>
        <v>48933</v>
      </c>
      <c r="Q442" s="248">
        <f>Q443+Q444+Q453+Q458+Q460+Q462+Q466</f>
        <v>0</v>
      </c>
      <c r="R442" s="207">
        <f>P442+Q442</f>
        <v>48933</v>
      </c>
    </row>
    <row r="443" spans="1:18" ht="12.75">
      <c r="A443" s="16">
        <v>41</v>
      </c>
      <c r="B443" s="41">
        <v>610</v>
      </c>
      <c r="C443" s="13" t="s">
        <v>60</v>
      </c>
      <c r="D443" s="112">
        <v>25056</v>
      </c>
      <c r="E443" s="112">
        <v>0</v>
      </c>
      <c r="F443" s="112">
        <v>25056</v>
      </c>
      <c r="G443" s="309">
        <v>0</v>
      </c>
      <c r="H443" s="158">
        <f>F443+G443</f>
        <v>25056</v>
      </c>
      <c r="I443" s="328">
        <v>0</v>
      </c>
      <c r="J443" s="233">
        <f aca="true" t="shared" si="109" ref="J443:J467">F443+G443</f>
        <v>25056</v>
      </c>
      <c r="K443" s="249">
        <v>0</v>
      </c>
      <c r="L443" s="203">
        <f aca="true" t="shared" si="110" ref="L443:L467">J443+K443</f>
        <v>25056</v>
      </c>
      <c r="M443" s="249">
        <v>0</v>
      </c>
      <c r="N443" s="203">
        <f aca="true" t="shared" si="111" ref="N443:N467">L443+M443</f>
        <v>25056</v>
      </c>
      <c r="O443" s="249">
        <v>0</v>
      </c>
      <c r="P443" s="203">
        <f aca="true" t="shared" si="112" ref="P443:P467">N443+O443</f>
        <v>25056</v>
      </c>
      <c r="Q443" s="249">
        <v>0</v>
      </c>
      <c r="R443" s="203">
        <f aca="true" t="shared" si="113" ref="R443:R467">P443+Q443</f>
        <v>25056</v>
      </c>
    </row>
    <row r="444" spans="1:18" ht="12.75">
      <c r="A444" s="16">
        <v>41</v>
      </c>
      <c r="B444" s="41">
        <v>620</v>
      </c>
      <c r="C444" s="13" t="s">
        <v>66</v>
      </c>
      <c r="D444" s="112">
        <v>8757</v>
      </c>
      <c r="E444" s="112">
        <v>0</v>
      </c>
      <c r="F444" s="112">
        <f>SUM(F445:F451)</f>
        <v>8757</v>
      </c>
      <c r="G444" s="215">
        <f>SUM(G445:G451)</f>
        <v>0</v>
      </c>
      <c r="H444" s="158">
        <f aca="true" t="shared" si="114" ref="H444:H468">F444+G444</f>
        <v>8757</v>
      </c>
      <c r="I444" s="250">
        <f>SUM(I445:I452)</f>
        <v>0</v>
      </c>
      <c r="J444" s="233">
        <f t="shared" si="109"/>
        <v>8757</v>
      </c>
      <c r="K444" s="250">
        <f>SUM(K445:K452)</f>
        <v>0</v>
      </c>
      <c r="L444" s="203">
        <f t="shared" si="110"/>
        <v>8757</v>
      </c>
      <c r="M444" s="250">
        <f>SUM(M445:M452)</f>
        <v>0</v>
      </c>
      <c r="N444" s="203">
        <f t="shared" si="111"/>
        <v>8757</v>
      </c>
      <c r="O444" s="250">
        <f>SUM(O445:O452)</f>
        <v>0</v>
      </c>
      <c r="P444" s="203">
        <f t="shared" si="112"/>
        <v>8757</v>
      </c>
      <c r="Q444" s="250">
        <f>SUM(Q445:Q452)</f>
        <v>0</v>
      </c>
      <c r="R444" s="203">
        <f t="shared" si="113"/>
        <v>8757</v>
      </c>
    </row>
    <row r="445" spans="1:18" ht="12.75" outlineLevel="1">
      <c r="A445" s="16"/>
      <c r="B445" s="43" t="s">
        <v>67</v>
      </c>
      <c r="C445" s="16" t="s">
        <v>68</v>
      </c>
      <c r="D445" s="112"/>
      <c r="E445" s="112"/>
      <c r="F445" s="113">
        <v>2506</v>
      </c>
      <c r="G445" s="308">
        <v>0</v>
      </c>
      <c r="H445" s="157">
        <f t="shared" si="114"/>
        <v>2506</v>
      </c>
      <c r="I445" s="329">
        <v>0</v>
      </c>
      <c r="J445" s="234">
        <f t="shared" si="109"/>
        <v>2506</v>
      </c>
      <c r="K445" s="251">
        <v>0</v>
      </c>
      <c r="L445" s="202">
        <f t="shared" si="110"/>
        <v>2506</v>
      </c>
      <c r="M445" s="251">
        <v>0</v>
      </c>
      <c r="N445" s="202">
        <f t="shared" si="111"/>
        <v>2506</v>
      </c>
      <c r="O445" s="251">
        <v>0</v>
      </c>
      <c r="P445" s="202">
        <f t="shared" si="112"/>
        <v>2506</v>
      </c>
      <c r="Q445" s="251">
        <v>0</v>
      </c>
      <c r="R445" s="202">
        <f t="shared" si="113"/>
        <v>2506</v>
      </c>
    </row>
    <row r="446" spans="1:18" ht="12.75" outlineLevel="1">
      <c r="A446" s="16"/>
      <c r="B446" s="43">
        <v>625001</v>
      </c>
      <c r="C446" s="16" t="s">
        <v>142</v>
      </c>
      <c r="D446" s="112"/>
      <c r="E446" s="112"/>
      <c r="F446" s="113">
        <v>351</v>
      </c>
      <c r="G446" s="308">
        <v>0</v>
      </c>
      <c r="H446" s="157">
        <f t="shared" si="114"/>
        <v>351</v>
      </c>
      <c r="I446" s="329">
        <v>0</v>
      </c>
      <c r="J446" s="234">
        <f t="shared" si="109"/>
        <v>351</v>
      </c>
      <c r="K446" s="251">
        <v>0</v>
      </c>
      <c r="L446" s="202">
        <f t="shared" si="110"/>
        <v>351</v>
      </c>
      <c r="M446" s="251">
        <v>0</v>
      </c>
      <c r="N446" s="202">
        <f t="shared" si="111"/>
        <v>351</v>
      </c>
      <c r="O446" s="251">
        <v>0</v>
      </c>
      <c r="P446" s="202">
        <f t="shared" si="112"/>
        <v>351</v>
      </c>
      <c r="Q446" s="251">
        <v>0</v>
      </c>
      <c r="R446" s="202">
        <f t="shared" si="113"/>
        <v>351</v>
      </c>
    </row>
    <row r="447" spans="1:18" ht="12.75" outlineLevel="1">
      <c r="A447" s="16"/>
      <c r="B447" s="43">
        <v>625002</v>
      </c>
      <c r="C447" s="16" t="s">
        <v>70</v>
      </c>
      <c r="D447" s="112"/>
      <c r="E447" s="112"/>
      <c r="F447" s="113">
        <v>3508</v>
      </c>
      <c r="G447" s="308">
        <v>0</v>
      </c>
      <c r="H447" s="157">
        <f t="shared" si="114"/>
        <v>3508</v>
      </c>
      <c r="I447" s="329">
        <v>0</v>
      </c>
      <c r="J447" s="234">
        <f t="shared" si="109"/>
        <v>3508</v>
      </c>
      <c r="K447" s="251">
        <v>0</v>
      </c>
      <c r="L447" s="202">
        <f t="shared" si="110"/>
        <v>3508</v>
      </c>
      <c r="M447" s="251">
        <v>0</v>
      </c>
      <c r="N447" s="202">
        <f t="shared" si="111"/>
        <v>3508</v>
      </c>
      <c r="O447" s="251">
        <v>0</v>
      </c>
      <c r="P447" s="202">
        <f t="shared" si="112"/>
        <v>3508</v>
      </c>
      <c r="Q447" s="251">
        <v>0</v>
      </c>
      <c r="R447" s="202">
        <f t="shared" si="113"/>
        <v>3508</v>
      </c>
    </row>
    <row r="448" spans="1:18" ht="12.75" outlineLevel="1">
      <c r="A448" s="16"/>
      <c r="B448" s="43">
        <v>625003</v>
      </c>
      <c r="C448" s="16" t="s">
        <v>71</v>
      </c>
      <c r="D448" s="112"/>
      <c r="E448" s="112"/>
      <c r="F448" s="113">
        <v>200</v>
      </c>
      <c r="G448" s="308">
        <v>0</v>
      </c>
      <c r="H448" s="157">
        <f t="shared" si="114"/>
        <v>200</v>
      </c>
      <c r="I448" s="329">
        <v>0</v>
      </c>
      <c r="J448" s="234">
        <f t="shared" si="109"/>
        <v>200</v>
      </c>
      <c r="K448" s="251">
        <v>0</v>
      </c>
      <c r="L448" s="202">
        <f t="shared" si="110"/>
        <v>200</v>
      </c>
      <c r="M448" s="251">
        <v>0</v>
      </c>
      <c r="N448" s="202">
        <f t="shared" si="111"/>
        <v>200</v>
      </c>
      <c r="O448" s="251">
        <v>0</v>
      </c>
      <c r="P448" s="202">
        <f t="shared" si="112"/>
        <v>200</v>
      </c>
      <c r="Q448" s="251">
        <v>0</v>
      </c>
      <c r="R448" s="202">
        <f t="shared" si="113"/>
        <v>200</v>
      </c>
    </row>
    <row r="449" spans="1:18" ht="12.75" outlineLevel="1">
      <c r="A449" s="16"/>
      <c r="B449" s="43">
        <v>625004</v>
      </c>
      <c r="C449" s="16" t="s">
        <v>72</v>
      </c>
      <c r="D449" s="112"/>
      <c r="E449" s="112"/>
      <c r="F449" s="113">
        <v>752</v>
      </c>
      <c r="G449" s="308">
        <v>0</v>
      </c>
      <c r="H449" s="157">
        <f t="shared" si="114"/>
        <v>752</v>
      </c>
      <c r="I449" s="329">
        <v>0</v>
      </c>
      <c r="J449" s="234">
        <f t="shared" si="109"/>
        <v>752</v>
      </c>
      <c r="K449" s="251">
        <v>0</v>
      </c>
      <c r="L449" s="202">
        <f t="shared" si="110"/>
        <v>752</v>
      </c>
      <c r="M449" s="251">
        <v>0</v>
      </c>
      <c r="N449" s="202">
        <f t="shared" si="111"/>
        <v>752</v>
      </c>
      <c r="O449" s="251">
        <v>0</v>
      </c>
      <c r="P449" s="202">
        <f t="shared" si="112"/>
        <v>752</v>
      </c>
      <c r="Q449" s="251">
        <v>0</v>
      </c>
      <c r="R449" s="202">
        <f t="shared" si="113"/>
        <v>752</v>
      </c>
    </row>
    <row r="450" spans="1:18" ht="12.75" outlineLevel="1">
      <c r="A450" s="16"/>
      <c r="B450" s="43">
        <v>625005</v>
      </c>
      <c r="C450" s="16" t="s">
        <v>73</v>
      </c>
      <c r="D450" s="112"/>
      <c r="E450" s="112"/>
      <c r="F450" s="113">
        <v>250</v>
      </c>
      <c r="G450" s="308">
        <v>0</v>
      </c>
      <c r="H450" s="157">
        <f t="shared" si="114"/>
        <v>250</v>
      </c>
      <c r="I450" s="329">
        <v>0</v>
      </c>
      <c r="J450" s="234">
        <f t="shared" si="109"/>
        <v>250</v>
      </c>
      <c r="K450" s="251">
        <v>0</v>
      </c>
      <c r="L450" s="202">
        <f t="shared" si="110"/>
        <v>250</v>
      </c>
      <c r="M450" s="251">
        <v>0</v>
      </c>
      <c r="N450" s="202">
        <f t="shared" si="111"/>
        <v>250</v>
      </c>
      <c r="O450" s="251">
        <v>0</v>
      </c>
      <c r="P450" s="202">
        <f t="shared" si="112"/>
        <v>250</v>
      </c>
      <c r="Q450" s="251">
        <v>0</v>
      </c>
      <c r="R450" s="202">
        <f t="shared" si="113"/>
        <v>250</v>
      </c>
    </row>
    <row r="451" spans="1:18" ht="12.75" outlineLevel="1">
      <c r="A451" s="16"/>
      <c r="B451" s="43">
        <v>625007</v>
      </c>
      <c r="C451" s="16" t="s">
        <v>122</v>
      </c>
      <c r="D451" s="112"/>
      <c r="E451" s="112"/>
      <c r="F451" s="113">
        <v>1190</v>
      </c>
      <c r="G451" s="308">
        <v>0</v>
      </c>
      <c r="H451" s="157">
        <f t="shared" si="114"/>
        <v>1190</v>
      </c>
      <c r="I451" s="329">
        <v>0</v>
      </c>
      <c r="J451" s="234">
        <f t="shared" si="109"/>
        <v>1190</v>
      </c>
      <c r="K451" s="251">
        <v>0</v>
      </c>
      <c r="L451" s="202">
        <f t="shared" si="110"/>
        <v>1190</v>
      </c>
      <c r="M451" s="251">
        <v>0</v>
      </c>
      <c r="N451" s="202">
        <f t="shared" si="111"/>
        <v>1190</v>
      </c>
      <c r="O451" s="251">
        <v>0</v>
      </c>
      <c r="P451" s="202">
        <f t="shared" si="112"/>
        <v>1190</v>
      </c>
      <c r="Q451" s="251">
        <v>0</v>
      </c>
      <c r="R451" s="202">
        <f t="shared" si="113"/>
        <v>1190</v>
      </c>
    </row>
    <row r="452" spans="1:18" ht="12.75">
      <c r="A452" s="16"/>
      <c r="B452" s="41"/>
      <c r="C452" s="13"/>
      <c r="D452" s="112"/>
      <c r="E452" s="112"/>
      <c r="F452" s="112"/>
      <c r="G452" s="308"/>
      <c r="H452" s="157">
        <f t="shared" si="114"/>
        <v>0</v>
      </c>
      <c r="I452" s="329">
        <v>0</v>
      </c>
      <c r="J452" s="234">
        <f t="shared" si="109"/>
        <v>0</v>
      </c>
      <c r="K452" s="251">
        <v>0</v>
      </c>
      <c r="L452" s="202">
        <f t="shared" si="110"/>
        <v>0</v>
      </c>
      <c r="M452" s="251">
        <v>0</v>
      </c>
      <c r="N452" s="202">
        <f t="shared" si="111"/>
        <v>0</v>
      </c>
      <c r="O452" s="251">
        <v>0</v>
      </c>
      <c r="P452" s="202">
        <f t="shared" si="112"/>
        <v>0</v>
      </c>
      <c r="Q452" s="251">
        <v>0</v>
      </c>
      <c r="R452" s="202">
        <f t="shared" si="113"/>
        <v>0</v>
      </c>
    </row>
    <row r="453" spans="1:18" ht="12.75">
      <c r="A453" s="13">
        <v>41</v>
      </c>
      <c r="B453" s="13">
        <v>632</v>
      </c>
      <c r="C453" s="13" t="s">
        <v>79</v>
      </c>
      <c r="D453" s="112">
        <f>SUM(D454:D457)</f>
        <v>7860</v>
      </c>
      <c r="E453" s="112">
        <f>SUM(E454:E457)</f>
        <v>0</v>
      </c>
      <c r="F453" s="112">
        <f>SUM(F454:F457)</f>
        <v>7860</v>
      </c>
      <c r="G453" s="309">
        <f>SUM(G454:G457)</f>
        <v>0</v>
      </c>
      <c r="H453" s="158">
        <f t="shared" si="114"/>
        <v>7860</v>
      </c>
      <c r="I453" s="328">
        <f>SUM(I454:I457)</f>
        <v>0</v>
      </c>
      <c r="J453" s="233">
        <f t="shared" si="109"/>
        <v>7860</v>
      </c>
      <c r="K453" s="249">
        <f>SUM(K454:K457)</f>
        <v>0</v>
      </c>
      <c r="L453" s="203">
        <f t="shared" si="110"/>
        <v>7860</v>
      </c>
      <c r="M453" s="249">
        <f>SUM(M454:M457)</f>
        <v>0</v>
      </c>
      <c r="N453" s="203">
        <f t="shared" si="111"/>
        <v>7860</v>
      </c>
      <c r="O453" s="249">
        <f>SUM(O454:O457)</f>
        <v>0</v>
      </c>
      <c r="P453" s="203">
        <f t="shared" si="112"/>
        <v>7860</v>
      </c>
      <c r="Q453" s="249">
        <f>SUM(Q454:Q457)</f>
        <v>0</v>
      </c>
      <c r="R453" s="203">
        <f t="shared" si="113"/>
        <v>7860</v>
      </c>
    </row>
    <row r="454" spans="1:18" ht="12.75">
      <c r="A454" s="16">
        <v>41</v>
      </c>
      <c r="B454" s="16">
        <v>632001</v>
      </c>
      <c r="C454" s="16" t="s">
        <v>424</v>
      </c>
      <c r="D454" s="113">
        <v>2400</v>
      </c>
      <c r="E454" s="113"/>
      <c r="F454" s="113">
        <f>D454+E454</f>
        <v>2400</v>
      </c>
      <c r="G454" s="308">
        <v>0</v>
      </c>
      <c r="H454" s="157">
        <f t="shared" si="114"/>
        <v>2400</v>
      </c>
      <c r="I454" s="329">
        <v>0</v>
      </c>
      <c r="J454" s="234">
        <f t="shared" si="109"/>
        <v>2400</v>
      </c>
      <c r="K454" s="251">
        <v>0</v>
      </c>
      <c r="L454" s="202">
        <f t="shared" si="110"/>
        <v>2400</v>
      </c>
      <c r="M454" s="251">
        <v>0</v>
      </c>
      <c r="N454" s="202">
        <f t="shared" si="111"/>
        <v>2400</v>
      </c>
      <c r="O454" s="251">
        <v>0</v>
      </c>
      <c r="P454" s="202">
        <f t="shared" si="112"/>
        <v>2400</v>
      </c>
      <c r="Q454" s="251">
        <v>0</v>
      </c>
      <c r="R454" s="202">
        <f t="shared" si="113"/>
        <v>2400</v>
      </c>
    </row>
    <row r="455" spans="1:18" ht="12.75">
      <c r="A455" s="16">
        <v>41</v>
      </c>
      <c r="B455" s="16">
        <v>632001</v>
      </c>
      <c r="C455" s="16" t="s">
        <v>203</v>
      </c>
      <c r="D455" s="113">
        <v>4200</v>
      </c>
      <c r="E455" s="113"/>
      <c r="F455" s="113">
        <f>D455+E455</f>
        <v>4200</v>
      </c>
      <c r="G455" s="308">
        <v>0</v>
      </c>
      <c r="H455" s="157">
        <f t="shared" si="114"/>
        <v>4200</v>
      </c>
      <c r="I455" s="329">
        <v>0</v>
      </c>
      <c r="J455" s="234">
        <f t="shared" si="109"/>
        <v>4200</v>
      </c>
      <c r="K455" s="251">
        <v>0</v>
      </c>
      <c r="L455" s="202">
        <f t="shared" si="110"/>
        <v>4200</v>
      </c>
      <c r="M455" s="251">
        <v>0</v>
      </c>
      <c r="N455" s="202">
        <f t="shared" si="111"/>
        <v>4200</v>
      </c>
      <c r="O455" s="251">
        <v>0</v>
      </c>
      <c r="P455" s="202">
        <f t="shared" si="112"/>
        <v>4200</v>
      </c>
      <c r="Q455" s="251">
        <v>0</v>
      </c>
      <c r="R455" s="202">
        <f t="shared" si="113"/>
        <v>4200</v>
      </c>
    </row>
    <row r="456" spans="1:18" ht="12.75">
      <c r="A456" s="16">
        <v>41</v>
      </c>
      <c r="B456" s="16">
        <v>632002</v>
      </c>
      <c r="C456" s="16" t="s">
        <v>82</v>
      </c>
      <c r="D456" s="113">
        <v>180</v>
      </c>
      <c r="E456" s="113"/>
      <c r="F456" s="113">
        <f>D456+E456</f>
        <v>180</v>
      </c>
      <c r="G456" s="308">
        <v>0</v>
      </c>
      <c r="H456" s="157">
        <f t="shared" si="114"/>
        <v>180</v>
      </c>
      <c r="I456" s="329">
        <v>0</v>
      </c>
      <c r="J456" s="234">
        <f t="shared" si="109"/>
        <v>180</v>
      </c>
      <c r="K456" s="251">
        <v>0</v>
      </c>
      <c r="L456" s="202">
        <f t="shared" si="110"/>
        <v>180</v>
      </c>
      <c r="M456" s="251">
        <v>0</v>
      </c>
      <c r="N456" s="202">
        <f t="shared" si="111"/>
        <v>180</v>
      </c>
      <c r="O456" s="251">
        <v>0</v>
      </c>
      <c r="P456" s="202">
        <f t="shared" si="112"/>
        <v>180</v>
      </c>
      <c r="Q456" s="251">
        <v>0</v>
      </c>
      <c r="R456" s="202">
        <f t="shared" si="113"/>
        <v>180</v>
      </c>
    </row>
    <row r="457" spans="1:18" ht="12.75">
      <c r="A457" s="16">
        <v>41</v>
      </c>
      <c r="B457" s="16">
        <v>632003</v>
      </c>
      <c r="C457" s="16" t="s">
        <v>428</v>
      </c>
      <c r="D457" s="113">
        <f>960+120</f>
        <v>1080</v>
      </c>
      <c r="E457" s="113"/>
      <c r="F457" s="113">
        <f>D457+E457</f>
        <v>1080</v>
      </c>
      <c r="G457" s="308">
        <v>0</v>
      </c>
      <c r="H457" s="157">
        <f t="shared" si="114"/>
        <v>1080</v>
      </c>
      <c r="I457" s="329">
        <v>0</v>
      </c>
      <c r="J457" s="234">
        <f t="shared" si="109"/>
        <v>1080</v>
      </c>
      <c r="K457" s="251">
        <v>0</v>
      </c>
      <c r="L457" s="202">
        <f t="shared" si="110"/>
        <v>1080</v>
      </c>
      <c r="M457" s="251">
        <v>0</v>
      </c>
      <c r="N457" s="202">
        <f t="shared" si="111"/>
        <v>1080</v>
      </c>
      <c r="O457" s="251">
        <v>0</v>
      </c>
      <c r="P457" s="202">
        <f t="shared" si="112"/>
        <v>1080</v>
      </c>
      <c r="Q457" s="251">
        <v>0</v>
      </c>
      <c r="R457" s="202">
        <f t="shared" si="113"/>
        <v>1080</v>
      </c>
    </row>
    <row r="458" spans="1:18" ht="12.75">
      <c r="A458" s="13"/>
      <c r="B458" s="13">
        <v>633</v>
      </c>
      <c r="C458" s="13" t="s">
        <v>84</v>
      </c>
      <c r="D458" s="112">
        <f>SUM(D459)</f>
        <v>3900</v>
      </c>
      <c r="E458" s="112">
        <f>SUM(E459)</f>
        <v>0</v>
      </c>
      <c r="F458" s="112">
        <f>SUM(F459)</f>
        <v>3900</v>
      </c>
      <c r="G458" s="309">
        <f>SUM(G453)</f>
        <v>0</v>
      </c>
      <c r="H458" s="158">
        <f t="shared" si="114"/>
        <v>3900</v>
      </c>
      <c r="I458" s="328">
        <f>SUM(I459)</f>
        <v>0</v>
      </c>
      <c r="J458" s="233">
        <f t="shared" si="109"/>
        <v>3900</v>
      </c>
      <c r="K458" s="251">
        <f>SUM(K459)</f>
        <v>0</v>
      </c>
      <c r="L458" s="202">
        <f t="shared" si="110"/>
        <v>3900</v>
      </c>
      <c r="M458" s="251">
        <f>SUM(M459)</f>
        <v>0</v>
      </c>
      <c r="N458" s="202">
        <f t="shared" si="111"/>
        <v>3900</v>
      </c>
      <c r="O458" s="251">
        <f>SUM(O459)</f>
        <v>0</v>
      </c>
      <c r="P458" s="202">
        <f t="shared" si="112"/>
        <v>3900</v>
      </c>
      <c r="Q458" s="251">
        <f>SUM(Q459)</f>
        <v>0</v>
      </c>
      <c r="R458" s="202">
        <f t="shared" si="113"/>
        <v>3900</v>
      </c>
    </row>
    <row r="459" spans="1:18" ht="12.75">
      <c r="A459" s="16">
        <v>41</v>
      </c>
      <c r="B459" s="16">
        <v>633006</v>
      </c>
      <c r="C459" s="16" t="s">
        <v>87</v>
      </c>
      <c r="D459" s="113">
        <f>1800+1500+600</f>
        <v>3900</v>
      </c>
      <c r="E459" s="113"/>
      <c r="F459" s="113">
        <f>D459+E459</f>
        <v>3900</v>
      </c>
      <c r="G459" s="308">
        <v>0</v>
      </c>
      <c r="H459" s="157">
        <f t="shared" si="114"/>
        <v>3900</v>
      </c>
      <c r="I459" s="329">
        <v>0</v>
      </c>
      <c r="J459" s="234">
        <f t="shared" si="109"/>
        <v>3900</v>
      </c>
      <c r="K459" s="251">
        <v>0</v>
      </c>
      <c r="L459" s="202">
        <f t="shared" si="110"/>
        <v>3900</v>
      </c>
      <c r="M459" s="251">
        <v>0</v>
      </c>
      <c r="N459" s="202">
        <f t="shared" si="111"/>
        <v>3900</v>
      </c>
      <c r="O459" s="251">
        <v>0</v>
      </c>
      <c r="P459" s="202">
        <f t="shared" si="112"/>
        <v>3900</v>
      </c>
      <c r="Q459" s="251">
        <v>0</v>
      </c>
      <c r="R459" s="202">
        <f t="shared" si="113"/>
        <v>3900</v>
      </c>
    </row>
    <row r="460" spans="1:18" ht="12.75">
      <c r="A460" s="13">
        <v>41</v>
      </c>
      <c r="B460" s="13">
        <v>635</v>
      </c>
      <c r="C460" s="13" t="s">
        <v>126</v>
      </c>
      <c r="D460" s="112">
        <f>SUM(D461)</f>
        <v>500</v>
      </c>
      <c r="E460" s="112">
        <f>SUM(E461)</f>
        <v>0</v>
      </c>
      <c r="F460" s="112">
        <f>SUM(F461)</f>
        <v>500</v>
      </c>
      <c r="G460" s="308">
        <f>SUM(G461)</f>
        <v>0</v>
      </c>
      <c r="H460" s="158">
        <f t="shared" si="114"/>
        <v>500</v>
      </c>
      <c r="I460" s="329">
        <f>SUM(I461)</f>
        <v>0</v>
      </c>
      <c r="J460" s="234">
        <f t="shared" si="109"/>
        <v>500</v>
      </c>
      <c r="K460" s="251">
        <f>SUM(K461)</f>
        <v>0</v>
      </c>
      <c r="L460" s="202">
        <f t="shared" si="110"/>
        <v>500</v>
      </c>
      <c r="M460" s="251">
        <f>SUM(M461)</f>
        <v>0</v>
      </c>
      <c r="N460" s="202">
        <f t="shared" si="111"/>
        <v>500</v>
      </c>
      <c r="O460" s="251">
        <f>SUM(O461)</f>
        <v>0</v>
      </c>
      <c r="P460" s="202">
        <f t="shared" si="112"/>
        <v>500</v>
      </c>
      <c r="Q460" s="251">
        <f>SUM(Q461)</f>
        <v>0</v>
      </c>
      <c r="R460" s="202">
        <f t="shared" si="113"/>
        <v>500</v>
      </c>
    </row>
    <row r="461" spans="1:18" ht="12.75">
      <c r="A461" s="16">
        <v>41</v>
      </c>
      <c r="B461" s="16">
        <v>635006</v>
      </c>
      <c r="C461" s="16" t="s">
        <v>198</v>
      </c>
      <c r="D461" s="113">
        <v>500</v>
      </c>
      <c r="E461" s="113"/>
      <c r="F461" s="113">
        <f>D461+E461</f>
        <v>500</v>
      </c>
      <c r="G461" s="308">
        <v>0</v>
      </c>
      <c r="H461" s="157">
        <f t="shared" si="114"/>
        <v>500</v>
      </c>
      <c r="I461" s="329">
        <v>0</v>
      </c>
      <c r="J461" s="234">
        <f t="shared" si="109"/>
        <v>500</v>
      </c>
      <c r="K461" s="251">
        <v>0</v>
      </c>
      <c r="L461" s="202">
        <f t="shared" si="110"/>
        <v>500</v>
      </c>
      <c r="M461" s="251">
        <v>0</v>
      </c>
      <c r="N461" s="202">
        <f t="shared" si="111"/>
        <v>500</v>
      </c>
      <c r="O461" s="251">
        <v>0</v>
      </c>
      <c r="P461" s="202">
        <f t="shared" si="112"/>
        <v>500</v>
      </c>
      <c r="Q461" s="251">
        <v>0</v>
      </c>
      <c r="R461" s="202">
        <f t="shared" si="113"/>
        <v>500</v>
      </c>
    </row>
    <row r="462" spans="1:18" ht="12.75">
      <c r="A462" s="13">
        <v>41</v>
      </c>
      <c r="B462" s="13">
        <v>637</v>
      </c>
      <c r="C462" s="13" t="s">
        <v>104</v>
      </c>
      <c r="D462" s="112">
        <f>SUM(D463:D465)</f>
        <v>2060</v>
      </c>
      <c r="E462" s="112">
        <f>SUM(E463:E465)</f>
        <v>0</v>
      </c>
      <c r="F462" s="112">
        <f>SUM(F463:F465)</f>
        <v>2060</v>
      </c>
      <c r="G462" s="309">
        <f>SUM(G463:G465)</f>
        <v>0</v>
      </c>
      <c r="H462" s="158">
        <f t="shared" si="114"/>
        <v>2060</v>
      </c>
      <c r="I462" s="328">
        <f>SUM(I463:I465)</f>
        <v>0</v>
      </c>
      <c r="J462" s="233">
        <f t="shared" si="109"/>
        <v>2060</v>
      </c>
      <c r="K462" s="249">
        <f>SUM(K463:K465)</f>
        <v>0</v>
      </c>
      <c r="L462" s="202">
        <f t="shared" si="110"/>
        <v>2060</v>
      </c>
      <c r="M462" s="249">
        <f>SUM(M463:M465)</f>
        <v>0</v>
      </c>
      <c r="N462" s="202">
        <f t="shared" si="111"/>
        <v>2060</v>
      </c>
      <c r="O462" s="249">
        <f>SUM(O463:O465)</f>
        <v>0</v>
      </c>
      <c r="P462" s="202">
        <f t="shared" si="112"/>
        <v>2060</v>
      </c>
      <c r="Q462" s="249">
        <f>SUM(Q463:Q465)</f>
        <v>0</v>
      </c>
      <c r="R462" s="202">
        <f t="shared" si="113"/>
        <v>2060</v>
      </c>
    </row>
    <row r="463" spans="1:18" ht="12.75">
      <c r="A463" s="16">
        <v>41</v>
      </c>
      <c r="B463" s="16">
        <v>637005</v>
      </c>
      <c r="C463" s="16" t="s">
        <v>425</v>
      </c>
      <c r="D463" s="113">
        <f>1200+60</f>
        <v>1260</v>
      </c>
      <c r="E463" s="113"/>
      <c r="F463" s="113">
        <f>D463+E463</f>
        <v>1260</v>
      </c>
      <c r="G463" s="308">
        <v>0</v>
      </c>
      <c r="H463" s="157">
        <f t="shared" si="114"/>
        <v>1260</v>
      </c>
      <c r="I463" s="329">
        <v>0</v>
      </c>
      <c r="J463" s="234">
        <f t="shared" si="109"/>
        <v>1260</v>
      </c>
      <c r="K463" s="251">
        <v>0</v>
      </c>
      <c r="L463" s="202">
        <f t="shared" si="110"/>
        <v>1260</v>
      </c>
      <c r="M463" s="251">
        <v>0</v>
      </c>
      <c r="N463" s="202">
        <f t="shared" si="111"/>
        <v>1260</v>
      </c>
      <c r="O463" s="251">
        <v>0</v>
      </c>
      <c r="P463" s="202">
        <f t="shared" si="112"/>
        <v>1260</v>
      </c>
      <c r="Q463" s="251">
        <v>0</v>
      </c>
      <c r="R463" s="202">
        <f t="shared" si="113"/>
        <v>1260</v>
      </c>
    </row>
    <row r="464" spans="1:18" ht="12.75">
      <c r="A464" s="16">
        <v>41</v>
      </c>
      <c r="B464" s="16">
        <v>637001</v>
      </c>
      <c r="C464" s="16" t="s">
        <v>426</v>
      </c>
      <c r="D464" s="113">
        <v>500</v>
      </c>
      <c r="E464" s="113"/>
      <c r="F464" s="113">
        <f>D464+E464</f>
        <v>500</v>
      </c>
      <c r="G464" s="308">
        <v>0</v>
      </c>
      <c r="H464" s="157">
        <f t="shared" si="114"/>
        <v>500</v>
      </c>
      <c r="I464" s="329">
        <v>0</v>
      </c>
      <c r="J464" s="234">
        <f t="shared" si="109"/>
        <v>500</v>
      </c>
      <c r="K464" s="251">
        <v>0</v>
      </c>
      <c r="L464" s="202">
        <f t="shared" si="110"/>
        <v>500</v>
      </c>
      <c r="M464" s="251">
        <v>0</v>
      </c>
      <c r="N464" s="202">
        <f t="shared" si="111"/>
        <v>500</v>
      </c>
      <c r="O464" s="251">
        <v>0</v>
      </c>
      <c r="P464" s="202">
        <f t="shared" si="112"/>
        <v>500</v>
      </c>
      <c r="Q464" s="251">
        <v>0</v>
      </c>
      <c r="R464" s="202">
        <f t="shared" si="113"/>
        <v>500</v>
      </c>
    </row>
    <row r="465" spans="1:18" ht="12.75">
      <c r="A465" s="16">
        <v>41</v>
      </c>
      <c r="B465" s="16">
        <v>637015</v>
      </c>
      <c r="C465" s="16" t="s">
        <v>427</v>
      </c>
      <c r="D465" s="113">
        <v>300</v>
      </c>
      <c r="E465" s="113"/>
      <c r="F465" s="113">
        <f>D465+E465</f>
        <v>300</v>
      </c>
      <c r="G465" s="308">
        <v>0</v>
      </c>
      <c r="H465" s="157">
        <f t="shared" si="114"/>
        <v>300</v>
      </c>
      <c r="I465" s="329">
        <v>0</v>
      </c>
      <c r="J465" s="234">
        <f t="shared" si="109"/>
        <v>300</v>
      </c>
      <c r="K465" s="251">
        <v>0</v>
      </c>
      <c r="L465" s="202">
        <f t="shared" si="110"/>
        <v>300</v>
      </c>
      <c r="M465" s="251">
        <v>0</v>
      </c>
      <c r="N465" s="202">
        <f t="shared" si="111"/>
        <v>300</v>
      </c>
      <c r="O465" s="251">
        <v>0</v>
      </c>
      <c r="P465" s="202">
        <f t="shared" si="112"/>
        <v>300</v>
      </c>
      <c r="Q465" s="251">
        <v>0</v>
      </c>
      <c r="R465" s="202">
        <f t="shared" si="113"/>
        <v>300</v>
      </c>
    </row>
    <row r="466" spans="1:18" ht="12.75">
      <c r="A466" s="13"/>
      <c r="B466" s="13">
        <v>641</v>
      </c>
      <c r="C466" s="13" t="s">
        <v>430</v>
      </c>
      <c r="D466" s="112">
        <f>SUM(D467)</f>
        <v>800</v>
      </c>
      <c r="E466" s="112">
        <f>SUM(E467)</f>
        <v>0</v>
      </c>
      <c r="F466" s="112">
        <f>SUM(F467)</f>
        <v>800</v>
      </c>
      <c r="G466" s="309">
        <f>SUM(G467)</f>
        <v>0</v>
      </c>
      <c r="H466" s="157">
        <f t="shared" si="114"/>
        <v>800</v>
      </c>
      <c r="I466" s="329">
        <f>SUM(I467:I468)</f>
        <v>0</v>
      </c>
      <c r="J466" s="233">
        <f>SUM(J467:J468)</f>
        <v>800</v>
      </c>
      <c r="K466" s="251">
        <f>SUM(K467:K468)</f>
        <v>0</v>
      </c>
      <c r="L466" s="202">
        <f t="shared" si="110"/>
        <v>800</v>
      </c>
      <c r="M466" s="251">
        <f>SUM(M467:M468)</f>
        <v>0</v>
      </c>
      <c r="N466" s="202">
        <f t="shared" si="111"/>
        <v>800</v>
      </c>
      <c r="O466" s="251">
        <f>SUM(O467:O468)</f>
        <v>0</v>
      </c>
      <c r="P466" s="202">
        <f t="shared" si="112"/>
        <v>800</v>
      </c>
      <c r="Q466" s="251">
        <f>SUM(Q467:Q468)</f>
        <v>0</v>
      </c>
      <c r="R466" s="202">
        <f t="shared" si="113"/>
        <v>800</v>
      </c>
    </row>
    <row r="467" spans="1:18" ht="12.75">
      <c r="A467" s="16">
        <v>41</v>
      </c>
      <c r="B467" s="16">
        <v>641001</v>
      </c>
      <c r="C467" s="16" t="s">
        <v>429</v>
      </c>
      <c r="D467" s="113">
        <v>800</v>
      </c>
      <c r="E467" s="113"/>
      <c r="F467" s="113">
        <f>D467+E467</f>
        <v>800</v>
      </c>
      <c r="G467" s="308">
        <v>0</v>
      </c>
      <c r="H467" s="157">
        <f t="shared" si="114"/>
        <v>800</v>
      </c>
      <c r="I467" s="329">
        <v>0</v>
      </c>
      <c r="J467" s="234">
        <f t="shared" si="109"/>
        <v>800</v>
      </c>
      <c r="K467" s="251">
        <v>0</v>
      </c>
      <c r="L467" s="202">
        <f t="shared" si="110"/>
        <v>800</v>
      </c>
      <c r="M467" s="251">
        <v>0</v>
      </c>
      <c r="N467" s="202">
        <f t="shared" si="111"/>
        <v>800</v>
      </c>
      <c r="O467" s="251">
        <v>0</v>
      </c>
      <c r="P467" s="202">
        <f t="shared" si="112"/>
        <v>800</v>
      </c>
      <c r="Q467" s="251">
        <v>0</v>
      </c>
      <c r="R467" s="202">
        <f t="shared" si="113"/>
        <v>800</v>
      </c>
    </row>
    <row r="468" spans="1:10" ht="12.75">
      <c r="A468" s="16">
        <v>41</v>
      </c>
      <c r="B468" s="16">
        <v>642015</v>
      </c>
      <c r="C468" s="16" t="s">
        <v>115</v>
      </c>
      <c r="D468" s="109">
        <v>0</v>
      </c>
      <c r="E468" s="109">
        <v>0</v>
      </c>
      <c r="F468" s="109">
        <v>0</v>
      </c>
      <c r="G468" s="330">
        <v>0</v>
      </c>
      <c r="H468" s="157">
        <f t="shared" si="114"/>
        <v>0</v>
      </c>
      <c r="I468" s="331"/>
      <c r="J468" s="159">
        <v>0</v>
      </c>
    </row>
    <row r="469" spans="1:18" ht="12.75">
      <c r="A469" s="5"/>
      <c r="B469" s="35" t="s">
        <v>58</v>
      </c>
      <c r="C469" s="36"/>
      <c r="D469" s="77" t="s">
        <v>463</v>
      </c>
      <c r="E469" s="368" t="s">
        <v>465</v>
      </c>
      <c r="F469" s="82" t="s">
        <v>467</v>
      </c>
      <c r="G469" s="200" t="s">
        <v>487</v>
      </c>
      <c r="H469" s="200" t="s">
        <v>486</v>
      </c>
      <c r="I469" s="200" t="s">
        <v>506</v>
      </c>
      <c r="J469" s="82" t="s">
        <v>467</v>
      </c>
      <c r="K469" s="200" t="s">
        <v>509</v>
      </c>
      <c r="L469" s="229" t="s">
        <v>486</v>
      </c>
      <c r="M469" s="200" t="s">
        <v>519</v>
      </c>
      <c r="N469" s="229" t="s">
        <v>486</v>
      </c>
      <c r="O469" s="200" t="s">
        <v>520</v>
      </c>
      <c r="P469" s="229" t="s">
        <v>486</v>
      </c>
      <c r="Q469" s="200" t="s">
        <v>524</v>
      </c>
      <c r="R469" s="229" t="s">
        <v>486</v>
      </c>
    </row>
    <row r="470" spans="1:18" ht="12.75">
      <c r="A470" s="8"/>
      <c r="B470" s="38"/>
      <c r="C470" s="39"/>
      <c r="D470" s="78">
        <v>2017</v>
      </c>
      <c r="E470" s="369">
        <v>2017</v>
      </c>
      <c r="F470" s="102" t="s">
        <v>466</v>
      </c>
      <c r="G470" s="201" t="s">
        <v>488</v>
      </c>
      <c r="H470" s="201" t="s">
        <v>466</v>
      </c>
      <c r="I470" s="201" t="s">
        <v>505</v>
      </c>
      <c r="J470" s="102" t="s">
        <v>466</v>
      </c>
      <c r="K470" s="102" t="s">
        <v>505</v>
      </c>
      <c r="L470" s="230" t="s">
        <v>466</v>
      </c>
      <c r="M470" s="102" t="s">
        <v>505</v>
      </c>
      <c r="N470" s="230" t="s">
        <v>466</v>
      </c>
      <c r="O470" s="102" t="s">
        <v>505</v>
      </c>
      <c r="P470" s="230" t="s">
        <v>466</v>
      </c>
      <c r="Q470" s="102" t="s">
        <v>505</v>
      </c>
      <c r="R470" s="230" t="s">
        <v>466</v>
      </c>
    </row>
    <row r="471" spans="1:18" ht="12.75">
      <c r="A471" s="55"/>
      <c r="B471" s="20">
        <v>950</v>
      </c>
      <c r="C471" s="20" t="s">
        <v>345</v>
      </c>
      <c r="D471" s="98">
        <f>SUM(D472:D473)</f>
        <v>1000</v>
      </c>
      <c r="E471" s="98">
        <f>SUM(E472:E473)</f>
        <v>0</v>
      </c>
      <c r="F471" s="98">
        <f>SUM(F472:F473)</f>
        <v>1000</v>
      </c>
      <c r="G471" s="227">
        <f>SUM(G472:G473)</f>
        <v>0</v>
      </c>
      <c r="H471" s="79">
        <f>F471+G471</f>
        <v>1000</v>
      </c>
      <c r="I471" s="227">
        <f>SUM(I472:I473)</f>
        <v>0</v>
      </c>
      <c r="J471" s="207">
        <f>F471+G471</f>
        <v>1000</v>
      </c>
      <c r="K471" s="205">
        <f>SUM(K472:K473)</f>
        <v>0</v>
      </c>
      <c r="L471" s="207">
        <f>J471+K471</f>
        <v>1000</v>
      </c>
      <c r="M471" s="205">
        <f>SUM(M472:M473)</f>
        <v>0</v>
      </c>
      <c r="N471" s="207">
        <f>L471+M471</f>
        <v>1000</v>
      </c>
      <c r="O471" s="205">
        <f>SUM(O472:O473)</f>
        <v>0</v>
      </c>
      <c r="P471" s="207">
        <f>N471+O471</f>
        <v>1000</v>
      </c>
      <c r="Q471" s="205">
        <f>SUM(Q472:Q473)</f>
        <v>0</v>
      </c>
      <c r="R471" s="207">
        <f>P471+Q471</f>
        <v>1000</v>
      </c>
    </row>
    <row r="472" spans="1:18" s="59" customFormat="1" ht="12.75">
      <c r="A472" s="58" t="s">
        <v>353</v>
      </c>
      <c r="B472" s="17">
        <v>635006</v>
      </c>
      <c r="C472" s="17" t="s">
        <v>225</v>
      </c>
      <c r="D472" s="113"/>
      <c r="E472" s="113"/>
      <c r="F472" s="113">
        <f>D472+E472</f>
        <v>0</v>
      </c>
      <c r="G472" s="305">
        <v>0</v>
      </c>
      <c r="H472" s="305"/>
      <c r="I472" s="305"/>
      <c r="J472" s="202">
        <f>F472+G472</f>
        <v>0</v>
      </c>
      <c r="K472" s="216"/>
      <c r="L472" s="202">
        <f>J472+K472</f>
        <v>0</v>
      </c>
      <c r="M472" s="216"/>
      <c r="N472" s="202">
        <f>L472+M472</f>
        <v>0</v>
      </c>
      <c r="O472" s="216"/>
      <c r="P472" s="202">
        <f>N472+O472</f>
        <v>0</v>
      </c>
      <c r="Q472" s="216"/>
      <c r="R472" s="202">
        <f>P472+Q472</f>
        <v>0</v>
      </c>
    </row>
    <row r="473" spans="1:18" s="59" customFormat="1" ht="12.75">
      <c r="A473" s="58">
        <v>41</v>
      </c>
      <c r="B473" s="17">
        <v>641006</v>
      </c>
      <c r="C473" s="17" t="s">
        <v>327</v>
      </c>
      <c r="D473" s="113">
        <v>1000</v>
      </c>
      <c r="E473" s="113"/>
      <c r="F473" s="113">
        <f>D473+E473</f>
        <v>1000</v>
      </c>
      <c r="G473" s="305">
        <v>0</v>
      </c>
      <c r="H473" s="307">
        <f>F473+G473</f>
        <v>1000</v>
      </c>
      <c r="I473" s="305">
        <v>0</v>
      </c>
      <c r="J473" s="202">
        <f>F473+G473</f>
        <v>1000</v>
      </c>
      <c r="K473" s="216">
        <v>0</v>
      </c>
      <c r="L473" s="202">
        <f>J473+K473</f>
        <v>1000</v>
      </c>
      <c r="M473" s="216">
        <v>0</v>
      </c>
      <c r="N473" s="202">
        <f>L473+M473</f>
        <v>1000</v>
      </c>
      <c r="O473" s="216">
        <v>0</v>
      </c>
      <c r="P473" s="202">
        <f>N473+O473</f>
        <v>1000</v>
      </c>
      <c r="Q473" s="216">
        <v>0</v>
      </c>
      <c r="R473" s="202">
        <f>P473+Q473</f>
        <v>1000</v>
      </c>
    </row>
    <row r="474" spans="1:6" ht="12.75">
      <c r="A474" s="33"/>
      <c r="B474" s="2"/>
      <c r="C474" s="2"/>
      <c r="D474" s="4"/>
      <c r="E474" s="4"/>
      <c r="F474" s="4"/>
    </row>
    <row r="475" spans="1:18" ht="12.75">
      <c r="A475" s="5"/>
      <c r="B475" s="35" t="s">
        <v>58</v>
      </c>
      <c r="C475" s="36"/>
      <c r="D475" s="77" t="s">
        <v>463</v>
      </c>
      <c r="E475" s="368" t="s">
        <v>465</v>
      </c>
      <c r="F475" s="82" t="s">
        <v>467</v>
      </c>
      <c r="G475" s="200" t="s">
        <v>487</v>
      </c>
      <c r="H475" s="200" t="s">
        <v>486</v>
      </c>
      <c r="I475" s="200" t="s">
        <v>506</v>
      </c>
      <c r="J475" s="82" t="s">
        <v>467</v>
      </c>
      <c r="K475" s="200" t="s">
        <v>509</v>
      </c>
      <c r="L475" s="229" t="s">
        <v>486</v>
      </c>
      <c r="M475" s="200" t="s">
        <v>519</v>
      </c>
      <c r="N475" s="229" t="s">
        <v>486</v>
      </c>
      <c r="O475" s="200" t="s">
        <v>520</v>
      </c>
      <c r="P475" s="229" t="s">
        <v>486</v>
      </c>
      <c r="Q475" s="200" t="s">
        <v>524</v>
      </c>
      <c r="R475" s="229" t="s">
        <v>486</v>
      </c>
    </row>
    <row r="476" spans="1:18" ht="12.75">
      <c r="A476" s="8"/>
      <c r="B476" s="38"/>
      <c r="C476" s="39"/>
      <c r="D476" s="78">
        <v>2017</v>
      </c>
      <c r="E476" s="369">
        <v>2017</v>
      </c>
      <c r="F476" s="102" t="s">
        <v>466</v>
      </c>
      <c r="G476" s="201" t="s">
        <v>488</v>
      </c>
      <c r="H476" s="201" t="s">
        <v>466</v>
      </c>
      <c r="I476" s="201" t="s">
        <v>505</v>
      </c>
      <c r="J476" s="102" t="s">
        <v>466</v>
      </c>
      <c r="K476" s="102" t="s">
        <v>505</v>
      </c>
      <c r="L476" s="230" t="s">
        <v>466</v>
      </c>
      <c r="M476" s="102" t="s">
        <v>505</v>
      </c>
      <c r="N476" s="230" t="s">
        <v>466</v>
      </c>
      <c r="O476" s="102" t="s">
        <v>505</v>
      </c>
      <c r="P476" s="230" t="s">
        <v>466</v>
      </c>
      <c r="Q476" s="102" t="s">
        <v>505</v>
      </c>
      <c r="R476" s="230" t="s">
        <v>466</v>
      </c>
    </row>
    <row r="477" spans="1:18" ht="12.75">
      <c r="A477" s="20"/>
      <c r="B477" s="20" t="s">
        <v>346</v>
      </c>
      <c r="C477" s="20" t="s">
        <v>226</v>
      </c>
      <c r="D477" s="98">
        <f aca="true" t="shared" si="115" ref="D477:I477">SUM(D478)</f>
        <v>2000</v>
      </c>
      <c r="E477" s="98">
        <f t="shared" si="115"/>
        <v>0</v>
      </c>
      <c r="F477" s="98">
        <f t="shared" si="115"/>
        <v>2000</v>
      </c>
      <c r="G477" s="227">
        <f t="shared" si="115"/>
        <v>0</v>
      </c>
      <c r="H477" s="79">
        <f t="shared" si="115"/>
        <v>2000</v>
      </c>
      <c r="I477" s="227">
        <f t="shared" si="115"/>
        <v>0</v>
      </c>
      <c r="J477" s="207">
        <f>F477+G477</f>
        <v>2000</v>
      </c>
      <c r="K477" s="208">
        <f>SUM(K478)</f>
        <v>0</v>
      </c>
      <c r="L477" s="207">
        <f>J477+K477</f>
        <v>2000</v>
      </c>
      <c r="M477" s="208">
        <f>SUM(M478)</f>
        <v>0</v>
      </c>
      <c r="N477" s="207">
        <f>L477+M477</f>
        <v>2000</v>
      </c>
      <c r="O477" s="208">
        <f>SUM(O478)</f>
        <v>0</v>
      </c>
      <c r="P477" s="207">
        <f>N477+O477</f>
        <v>2000</v>
      </c>
      <c r="Q477" s="208">
        <f>SUM(Q478)</f>
        <v>0</v>
      </c>
      <c r="R477" s="207">
        <f>P477+Q477</f>
        <v>2000</v>
      </c>
    </row>
    <row r="478" spans="1:18" ht="12.75">
      <c r="A478" s="16">
        <v>41</v>
      </c>
      <c r="B478" s="40">
        <v>641</v>
      </c>
      <c r="C478" s="13" t="s">
        <v>435</v>
      </c>
      <c r="D478" s="110">
        <f>SUM(D479:D479)</f>
        <v>2000</v>
      </c>
      <c r="E478" s="110">
        <f>SUM(E479:E479)</f>
        <v>0</v>
      </c>
      <c r="F478" s="110">
        <f>SUM(F479:F479)</f>
        <v>2000</v>
      </c>
      <c r="G478" s="320">
        <f>SUM(G479)</f>
        <v>0</v>
      </c>
      <c r="H478" s="332">
        <f>SUM(H479)</f>
        <v>2000</v>
      </c>
      <c r="I478" s="320">
        <f>SUM(I479)</f>
        <v>0</v>
      </c>
      <c r="J478" s="203">
        <f>F478+G478</f>
        <v>2000</v>
      </c>
      <c r="K478" s="219">
        <f>SUM(K479)</f>
        <v>0</v>
      </c>
      <c r="L478" s="203">
        <f>J478+K478</f>
        <v>2000</v>
      </c>
      <c r="M478" s="219">
        <f>SUM(M479)</f>
        <v>0</v>
      </c>
      <c r="N478" s="203">
        <f>L478+M478</f>
        <v>2000</v>
      </c>
      <c r="O478" s="219">
        <f>SUM(O479)</f>
        <v>0</v>
      </c>
      <c r="P478" s="203">
        <f>N478+O478</f>
        <v>2000</v>
      </c>
      <c r="Q478" s="219">
        <f>SUM(Q479)</f>
        <v>0</v>
      </c>
      <c r="R478" s="203">
        <f>P478+Q478</f>
        <v>2000</v>
      </c>
    </row>
    <row r="479" spans="1:18" ht="12.75">
      <c r="A479" s="16">
        <v>41</v>
      </c>
      <c r="B479" s="43">
        <v>641001</v>
      </c>
      <c r="C479" s="16" t="s">
        <v>295</v>
      </c>
      <c r="D479" s="113">
        <v>2000</v>
      </c>
      <c r="E479" s="113"/>
      <c r="F479" s="113">
        <f>D479+E479</f>
        <v>2000</v>
      </c>
      <c r="G479" s="305">
        <v>0</v>
      </c>
      <c r="H479" s="307">
        <f>F479+G479</f>
        <v>2000</v>
      </c>
      <c r="I479" s="305">
        <v>0</v>
      </c>
      <c r="J479" s="202">
        <f>F479+G479</f>
        <v>2000</v>
      </c>
      <c r="K479" s="210">
        <v>0</v>
      </c>
      <c r="L479" s="202">
        <f>J479+K479</f>
        <v>2000</v>
      </c>
      <c r="M479" s="210">
        <v>0</v>
      </c>
      <c r="N479" s="202">
        <f>L479+M479</f>
        <v>2000</v>
      </c>
      <c r="O479" s="210">
        <v>0</v>
      </c>
      <c r="P479" s="202">
        <f>N479+O479</f>
        <v>2000</v>
      </c>
      <c r="Q479" s="210">
        <v>0</v>
      </c>
      <c r="R479" s="202">
        <f>P479+Q479</f>
        <v>2000</v>
      </c>
    </row>
    <row r="480" spans="1:6" ht="12.75">
      <c r="A480" s="50"/>
      <c r="B480" s="50"/>
      <c r="C480" s="50"/>
      <c r="D480" s="135"/>
      <c r="E480" s="135"/>
      <c r="F480" s="135"/>
    </row>
    <row r="481" spans="1:18" ht="12.75">
      <c r="A481" s="5"/>
      <c r="B481" s="35" t="s">
        <v>58</v>
      </c>
      <c r="C481" s="36"/>
      <c r="D481" s="77" t="s">
        <v>463</v>
      </c>
      <c r="E481" s="368" t="s">
        <v>465</v>
      </c>
      <c r="F481" s="82" t="s">
        <v>467</v>
      </c>
      <c r="G481" s="200" t="s">
        <v>487</v>
      </c>
      <c r="H481" s="200" t="s">
        <v>486</v>
      </c>
      <c r="I481" s="200" t="s">
        <v>506</v>
      </c>
      <c r="J481" s="82" t="s">
        <v>467</v>
      </c>
      <c r="K481" s="200" t="s">
        <v>509</v>
      </c>
      <c r="L481" s="229" t="s">
        <v>486</v>
      </c>
      <c r="M481" s="200" t="s">
        <v>519</v>
      </c>
      <c r="N481" s="229" t="s">
        <v>486</v>
      </c>
      <c r="O481" s="200" t="s">
        <v>520</v>
      </c>
      <c r="P481" s="229" t="s">
        <v>486</v>
      </c>
      <c r="Q481" s="200" t="s">
        <v>524</v>
      </c>
      <c r="R481" s="229" t="s">
        <v>486</v>
      </c>
    </row>
    <row r="482" spans="1:18" ht="12.75">
      <c r="A482" s="8"/>
      <c r="B482" s="38"/>
      <c r="C482" s="39"/>
      <c r="D482" s="78">
        <v>2017</v>
      </c>
      <c r="E482" s="369">
        <v>2017</v>
      </c>
      <c r="F482" s="102" t="s">
        <v>466</v>
      </c>
      <c r="G482" s="201" t="s">
        <v>488</v>
      </c>
      <c r="H482" s="201" t="s">
        <v>466</v>
      </c>
      <c r="I482" s="201" t="s">
        <v>505</v>
      </c>
      <c r="J482" s="102" t="s">
        <v>466</v>
      </c>
      <c r="K482" s="102" t="s">
        <v>505</v>
      </c>
      <c r="L482" s="230" t="s">
        <v>466</v>
      </c>
      <c r="M482" s="102" t="s">
        <v>505</v>
      </c>
      <c r="N482" s="230" t="s">
        <v>466</v>
      </c>
      <c r="O482" s="102" t="s">
        <v>505</v>
      </c>
      <c r="P482" s="230" t="s">
        <v>466</v>
      </c>
      <c r="Q482" s="102" t="s">
        <v>505</v>
      </c>
      <c r="R482" s="230" t="s">
        <v>466</v>
      </c>
    </row>
    <row r="483" spans="1:18" ht="12.75">
      <c r="A483" s="20"/>
      <c r="B483" s="20" t="s">
        <v>346</v>
      </c>
      <c r="C483" s="20" t="s">
        <v>227</v>
      </c>
      <c r="D483" s="79">
        <f>D484+D502</f>
        <v>106000</v>
      </c>
      <c r="E483" s="79">
        <f>E484+E502+E486</f>
        <v>41289</v>
      </c>
      <c r="F483" s="79">
        <f>F484+F502+F486</f>
        <v>147289</v>
      </c>
      <c r="G483" s="227">
        <f>G484+G502+G486</f>
        <v>0</v>
      </c>
      <c r="H483" s="79">
        <f>F483+G483</f>
        <v>147289</v>
      </c>
      <c r="I483" s="227">
        <f>I484+I486+I502</f>
        <v>0</v>
      </c>
      <c r="J483" s="207">
        <f>F483+G483</f>
        <v>147289</v>
      </c>
      <c r="K483" s="227">
        <f>K484+K486+K502</f>
        <v>0</v>
      </c>
      <c r="L483" s="264">
        <f>J483+K483</f>
        <v>147289</v>
      </c>
      <c r="M483" s="227">
        <f>M484+M486+M502</f>
        <v>0</v>
      </c>
      <c r="N483" s="264">
        <f>L483+M483</f>
        <v>147289</v>
      </c>
      <c r="O483" s="227">
        <f>O484+O486+O502</f>
        <v>0</v>
      </c>
      <c r="P483" s="264">
        <f>N483+O483</f>
        <v>147289</v>
      </c>
      <c r="Q483" s="227">
        <f>Q484+Q486+Q502</f>
        <v>0</v>
      </c>
      <c r="R483" s="264">
        <f>P483+Q483</f>
        <v>147289</v>
      </c>
    </row>
    <row r="484" spans="1:18" ht="12.75">
      <c r="A484" s="16">
        <v>41</v>
      </c>
      <c r="B484" s="40">
        <v>637</v>
      </c>
      <c r="C484" s="13" t="s">
        <v>104</v>
      </c>
      <c r="D484" s="112">
        <f>SUM(D485)</f>
        <v>100000</v>
      </c>
      <c r="E484" s="112">
        <f>SUM(E485)</f>
        <v>-80000</v>
      </c>
      <c r="F484" s="112">
        <f>SUM(F485)</f>
        <v>20000</v>
      </c>
      <c r="G484" s="308">
        <f>SUM(G485)</f>
        <v>0</v>
      </c>
      <c r="H484" s="113">
        <f>F484+G484</f>
        <v>20000</v>
      </c>
      <c r="I484" s="308">
        <f>SUM(I485)</f>
        <v>0</v>
      </c>
      <c r="J484" s="202">
        <f>F484+G484</f>
        <v>20000</v>
      </c>
      <c r="K484" s="216">
        <f>SUM(K485)</f>
        <v>0</v>
      </c>
      <c r="L484" s="260">
        <f aca="true" t="shared" si="116" ref="L484:L503">J484+K484</f>
        <v>20000</v>
      </c>
      <c r="M484" s="216">
        <f>SUM(M485)</f>
        <v>0</v>
      </c>
      <c r="N484" s="260">
        <f aca="true" t="shared" si="117" ref="N484:N503">L484+M484</f>
        <v>20000</v>
      </c>
      <c r="O484" s="216">
        <f>SUM(O485)</f>
        <v>0</v>
      </c>
      <c r="P484" s="260">
        <f aca="true" t="shared" si="118" ref="P484:P503">N484+O484</f>
        <v>20000</v>
      </c>
      <c r="Q484" s="216">
        <f>SUM(Q485)</f>
        <v>0</v>
      </c>
      <c r="R484" s="260">
        <f aca="true" t="shared" si="119" ref="R484:R503">P484+Q484</f>
        <v>20000</v>
      </c>
    </row>
    <row r="485" spans="1:18" ht="12.75">
      <c r="A485" s="16">
        <v>41</v>
      </c>
      <c r="B485" s="43">
        <v>637006</v>
      </c>
      <c r="C485" s="16" t="s">
        <v>228</v>
      </c>
      <c r="D485" s="113">
        <v>100000</v>
      </c>
      <c r="E485" s="113">
        <v>-80000</v>
      </c>
      <c r="F485" s="113">
        <f>D485+E485</f>
        <v>20000</v>
      </c>
      <c r="G485" s="217">
        <v>0</v>
      </c>
      <c r="H485" s="113">
        <f aca="true" t="shared" si="120" ref="H485:H501">F485+G485</f>
        <v>20000</v>
      </c>
      <c r="I485" s="217">
        <v>0</v>
      </c>
      <c r="J485" s="202">
        <f>F485+G485</f>
        <v>20000</v>
      </c>
      <c r="K485" s="217">
        <v>0</v>
      </c>
      <c r="L485" s="260">
        <f t="shared" si="116"/>
        <v>20000</v>
      </c>
      <c r="M485" s="217">
        <v>0</v>
      </c>
      <c r="N485" s="260">
        <f t="shared" si="117"/>
        <v>20000</v>
      </c>
      <c r="O485" s="217">
        <v>0</v>
      </c>
      <c r="P485" s="260">
        <f t="shared" si="118"/>
        <v>20000</v>
      </c>
      <c r="Q485" s="217">
        <v>0</v>
      </c>
      <c r="R485" s="260">
        <f t="shared" si="119"/>
        <v>20000</v>
      </c>
    </row>
    <row r="486" spans="1:18" ht="12.75">
      <c r="A486" s="20">
        <v>41</v>
      </c>
      <c r="B486" s="20" t="s">
        <v>346</v>
      </c>
      <c r="C486" s="20" t="s">
        <v>473</v>
      </c>
      <c r="D486" s="79"/>
      <c r="E486" s="79">
        <f>SUM(E487:E501)</f>
        <v>121289</v>
      </c>
      <c r="F486" s="79">
        <f>F487+F492+F501</f>
        <v>121289</v>
      </c>
      <c r="G486" s="327">
        <f>SUM(G487:G501)</f>
        <v>0</v>
      </c>
      <c r="H486" s="79">
        <f t="shared" si="120"/>
        <v>121289</v>
      </c>
      <c r="I486" s="327">
        <f>SUM(I488:I491)</f>
        <v>0</v>
      </c>
      <c r="J486" s="207">
        <f>F486+G486</f>
        <v>121289</v>
      </c>
      <c r="K486" s="205">
        <f>SUM(K488:K491)</f>
        <v>0</v>
      </c>
      <c r="L486" s="264">
        <f t="shared" si="116"/>
        <v>121289</v>
      </c>
      <c r="M486" s="205">
        <f>SUM(M488:M491)</f>
        <v>0</v>
      </c>
      <c r="N486" s="264">
        <f t="shared" si="117"/>
        <v>121289</v>
      </c>
      <c r="O486" s="205">
        <f>SUM(O488:O491)</f>
        <v>0</v>
      </c>
      <c r="P486" s="264">
        <f t="shared" si="118"/>
        <v>121289</v>
      </c>
      <c r="Q486" s="205">
        <f>SUM(Q488:Q491)</f>
        <v>0</v>
      </c>
      <c r="R486" s="264">
        <f t="shared" si="119"/>
        <v>121289</v>
      </c>
    </row>
    <row r="487" spans="1:18" ht="12.75">
      <c r="A487" s="16" t="s">
        <v>482</v>
      </c>
      <c r="B487" s="41">
        <v>610</v>
      </c>
      <c r="C487" s="13" t="s">
        <v>60</v>
      </c>
      <c r="D487" s="113"/>
      <c r="E487" s="112">
        <v>78733</v>
      </c>
      <c r="F487" s="112">
        <f>SUM(F488:F490)</f>
        <v>78733</v>
      </c>
      <c r="G487" s="309">
        <v>0</v>
      </c>
      <c r="H487" s="112">
        <f t="shared" si="120"/>
        <v>78733</v>
      </c>
      <c r="I487" s="309">
        <f>SUM(I488:I491)</f>
        <v>0</v>
      </c>
      <c r="J487" s="220">
        <f aca="true" t="shared" si="121" ref="J487:J501">F487+G487</f>
        <v>78733</v>
      </c>
      <c r="K487" s="204">
        <f>SUM(K488:K491)</f>
        <v>0</v>
      </c>
      <c r="L487" s="261">
        <f t="shared" si="116"/>
        <v>78733</v>
      </c>
      <c r="M487" s="204">
        <f>SUM(M488:M491)</f>
        <v>0</v>
      </c>
      <c r="N487" s="261">
        <f t="shared" si="117"/>
        <v>78733</v>
      </c>
      <c r="O487" s="204">
        <f>SUM(O488:O491)</f>
        <v>0</v>
      </c>
      <c r="P487" s="261">
        <f t="shared" si="118"/>
        <v>78733</v>
      </c>
      <c r="Q487" s="204">
        <f>SUM(Q488:Q491)</f>
        <v>0</v>
      </c>
      <c r="R487" s="261">
        <f t="shared" si="119"/>
        <v>78733</v>
      </c>
    </row>
    <row r="488" spans="1:18" ht="12.75">
      <c r="A488" s="16" t="s">
        <v>482</v>
      </c>
      <c r="B488" s="56">
        <v>611</v>
      </c>
      <c r="C488" s="56" t="s">
        <v>494</v>
      </c>
      <c r="D488" s="113"/>
      <c r="E488" s="113"/>
      <c r="F488" s="113">
        <v>75533</v>
      </c>
      <c r="G488" s="308"/>
      <c r="H488" s="113">
        <f t="shared" si="120"/>
        <v>75533</v>
      </c>
      <c r="I488" s="308">
        <v>0</v>
      </c>
      <c r="J488" s="221">
        <f t="shared" si="121"/>
        <v>75533</v>
      </c>
      <c r="K488" s="216">
        <v>0</v>
      </c>
      <c r="L488" s="260">
        <f t="shared" si="116"/>
        <v>75533</v>
      </c>
      <c r="M488" s="216">
        <v>0</v>
      </c>
      <c r="N488" s="260">
        <f t="shared" si="117"/>
        <v>75533</v>
      </c>
      <c r="O488" s="216">
        <v>0</v>
      </c>
      <c r="P488" s="260">
        <f t="shared" si="118"/>
        <v>75533</v>
      </c>
      <c r="Q488" s="216">
        <v>0</v>
      </c>
      <c r="R488" s="260">
        <f t="shared" si="119"/>
        <v>75533</v>
      </c>
    </row>
    <row r="489" spans="1:18" ht="12.75">
      <c r="A489" s="16" t="s">
        <v>482</v>
      </c>
      <c r="B489" s="56">
        <v>612001</v>
      </c>
      <c r="C489" s="56" t="s">
        <v>495</v>
      </c>
      <c r="D489" s="113"/>
      <c r="E489" s="113"/>
      <c r="F489" s="113">
        <v>2000</v>
      </c>
      <c r="G489" s="308"/>
      <c r="H489" s="113">
        <f t="shared" si="120"/>
        <v>2000</v>
      </c>
      <c r="I489" s="308">
        <v>0</v>
      </c>
      <c r="J489" s="221">
        <f t="shared" si="121"/>
        <v>2000</v>
      </c>
      <c r="K489" s="216">
        <v>0</v>
      </c>
      <c r="L489" s="260">
        <f t="shared" si="116"/>
        <v>2000</v>
      </c>
      <c r="M489" s="216">
        <v>0</v>
      </c>
      <c r="N489" s="260">
        <f t="shared" si="117"/>
        <v>2000</v>
      </c>
      <c r="O489" s="216">
        <v>0</v>
      </c>
      <c r="P489" s="260">
        <f t="shared" si="118"/>
        <v>2000</v>
      </c>
      <c r="Q489" s="216">
        <v>0</v>
      </c>
      <c r="R489" s="260">
        <f t="shared" si="119"/>
        <v>2000</v>
      </c>
    </row>
    <row r="490" spans="1:18" ht="12.75">
      <c r="A490" s="16" t="s">
        <v>482</v>
      </c>
      <c r="B490" s="56">
        <v>615</v>
      </c>
      <c r="C490" s="56" t="s">
        <v>496</v>
      </c>
      <c r="D490" s="113"/>
      <c r="E490" s="113"/>
      <c r="F490" s="113">
        <v>1200</v>
      </c>
      <c r="G490" s="308"/>
      <c r="H490" s="113">
        <f t="shared" si="120"/>
        <v>1200</v>
      </c>
      <c r="I490" s="308">
        <v>0</v>
      </c>
      <c r="J490" s="221">
        <f t="shared" si="121"/>
        <v>1200</v>
      </c>
      <c r="K490" s="216">
        <v>0</v>
      </c>
      <c r="L490" s="260">
        <f t="shared" si="116"/>
        <v>1200</v>
      </c>
      <c r="M490" s="216">
        <v>0</v>
      </c>
      <c r="N490" s="260">
        <f t="shared" si="117"/>
        <v>1200</v>
      </c>
      <c r="O490" s="216">
        <v>0</v>
      </c>
      <c r="P490" s="260">
        <f t="shared" si="118"/>
        <v>1200</v>
      </c>
      <c r="Q490" s="216">
        <v>0</v>
      </c>
      <c r="R490" s="260">
        <f t="shared" si="119"/>
        <v>1200</v>
      </c>
    </row>
    <row r="491" spans="1:18" ht="12.75">
      <c r="A491" s="16"/>
      <c r="B491" s="41"/>
      <c r="C491" s="13"/>
      <c r="D491" s="113"/>
      <c r="E491" s="113"/>
      <c r="F491" s="113"/>
      <c r="G491" s="308"/>
      <c r="H491" s="113">
        <f t="shared" si="120"/>
        <v>0</v>
      </c>
      <c r="I491" s="308">
        <v>0</v>
      </c>
      <c r="J491" s="221">
        <f t="shared" si="121"/>
        <v>0</v>
      </c>
      <c r="K491" s="216">
        <v>0</v>
      </c>
      <c r="L491" s="260">
        <f t="shared" si="116"/>
        <v>0</v>
      </c>
      <c r="M491" s="216">
        <v>0</v>
      </c>
      <c r="N491" s="260">
        <f t="shared" si="117"/>
        <v>0</v>
      </c>
      <c r="O491" s="216">
        <v>0</v>
      </c>
      <c r="P491" s="260">
        <f t="shared" si="118"/>
        <v>0</v>
      </c>
      <c r="Q491" s="216">
        <v>0</v>
      </c>
      <c r="R491" s="260">
        <f t="shared" si="119"/>
        <v>0</v>
      </c>
    </row>
    <row r="492" spans="1:18" ht="12.75">
      <c r="A492" s="16" t="s">
        <v>482</v>
      </c>
      <c r="B492" s="41">
        <v>620</v>
      </c>
      <c r="C492" s="13" t="s">
        <v>66</v>
      </c>
      <c r="D492" s="113"/>
      <c r="E492" s="112">
        <v>27518</v>
      </c>
      <c r="F492" s="112">
        <f>SUM(F493:F500)</f>
        <v>27518</v>
      </c>
      <c r="G492" s="309">
        <v>0</v>
      </c>
      <c r="H492" s="112">
        <f t="shared" si="120"/>
        <v>27518</v>
      </c>
      <c r="I492" s="309">
        <f>SUM(I493:I500)</f>
        <v>0</v>
      </c>
      <c r="J492" s="220">
        <f t="shared" si="121"/>
        <v>27518</v>
      </c>
      <c r="K492" s="204">
        <f>SUM(K493:K500)</f>
        <v>0</v>
      </c>
      <c r="L492" s="261">
        <f t="shared" si="116"/>
        <v>27518</v>
      </c>
      <c r="M492" s="204">
        <f>SUM(M493:M500)</f>
        <v>0</v>
      </c>
      <c r="N492" s="261">
        <f t="shared" si="117"/>
        <v>27518</v>
      </c>
      <c r="O492" s="204">
        <f>SUM(O493:O500)</f>
        <v>0</v>
      </c>
      <c r="P492" s="261">
        <f t="shared" si="118"/>
        <v>27518</v>
      </c>
      <c r="Q492" s="204">
        <f>SUM(Q493:Q500)</f>
        <v>0</v>
      </c>
      <c r="R492" s="261">
        <f t="shared" si="119"/>
        <v>27518</v>
      </c>
    </row>
    <row r="493" spans="1:18" ht="12.75">
      <c r="A493" s="56" t="s">
        <v>482</v>
      </c>
      <c r="B493" s="259">
        <v>621</v>
      </c>
      <c r="C493" s="56" t="s">
        <v>498</v>
      </c>
      <c r="D493" s="113"/>
      <c r="E493" s="113">
        <v>0</v>
      </c>
      <c r="F493" s="113">
        <v>7433</v>
      </c>
      <c r="G493" s="308"/>
      <c r="H493" s="113">
        <f t="shared" si="120"/>
        <v>7433</v>
      </c>
      <c r="I493" s="308">
        <v>0</v>
      </c>
      <c r="J493" s="221">
        <f t="shared" si="121"/>
        <v>7433</v>
      </c>
      <c r="K493" s="216">
        <v>0</v>
      </c>
      <c r="L493" s="260">
        <f t="shared" si="116"/>
        <v>7433</v>
      </c>
      <c r="M493" s="216">
        <v>0</v>
      </c>
      <c r="N493" s="260">
        <f t="shared" si="117"/>
        <v>7433</v>
      </c>
      <c r="O493" s="216">
        <v>0</v>
      </c>
      <c r="P493" s="260">
        <f t="shared" si="118"/>
        <v>7433</v>
      </c>
      <c r="Q493" s="216">
        <v>0</v>
      </c>
      <c r="R493" s="260">
        <f t="shared" si="119"/>
        <v>7433</v>
      </c>
    </row>
    <row r="494" spans="1:18" ht="12.75">
      <c r="A494" s="56" t="s">
        <v>482</v>
      </c>
      <c r="B494" s="259">
        <v>623</v>
      </c>
      <c r="C494" s="56" t="s">
        <v>497</v>
      </c>
      <c r="D494" s="113"/>
      <c r="E494" s="113"/>
      <c r="F494" s="113">
        <v>440</v>
      </c>
      <c r="G494" s="308"/>
      <c r="H494" s="113">
        <f t="shared" si="120"/>
        <v>440</v>
      </c>
      <c r="I494" s="308">
        <v>0</v>
      </c>
      <c r="J494" s="221">
        <f t="shared" si="121"/>
        <v>440</v>
      </c>
      <c r="K494" s="216">
        <v>0</v>
      </c>
      <c r="L494" s="260">
        <f t="shared" si="116"/>
        <v>440</v>
      </c>
      <c r="M494" s="216">
        <v>0</v>
      </c>
      <c r="N494" s="260">
        <f t="shared" si="117"/>
        <v>440</v>
      </c>
      <c r="O494" s="216">
        <v>0</v>
      </c>
      <c r="P494" s="260">
        <f t="shared" si="118"/>
        <v>440</v>
      </c>
      <c r="Q494" s="216">
        <v>0</v>
      </c>
      <c r="R494" s="260">
        <f t="shared" si="119"/>
        <v>440</v>
      </c>
    </row>
    <row r="495" spans="1:18" ht="12.75">
      <c r="A495" s="56" t="s">
        <v>482</v>
      </c>
      <c r="B495" s="259">
        <v>625001</v>
      </c>
      <c r="C495" s="56" t="s">
        <v>499</v>
      </c>
      <c r="D495" s="113"/>
      <c r="E495" s="113"/>
      <c r="F495" s="113">
        <v>1102</v>
      </c>
      <c r="G495" s="308"/>
      <c r="H495" s="113">
        <f t="shared" si="120"/>
        <v>1102</v>
      </c>
      <c r="I495" s="308">
        <v>0</v>
      </c>
      <c r="J495" s="221">
        <f t="shared" si="121"/>
        <v>1102</v>
      </c>
      <c r="K495" s="216">
        <v>0</v>
      </c>
      <c r="L495" s="260">
        <f t="shared" si="116"/>
        <v>1102</v>
      </c>
      <c r="M495" s="216">
        <v>0</v>
      </c>
      <c r="N495" s="260">
        <f t="shared" si="117"/>
        <v>1102</v>
      </c>
      <c r="O495" s="216">
        <v>0</v>
      </c>
      <c r="P495" s="260">
        <f t="shared" si="118"/>
        <v>1102</v>
      </c>
      <c r="Q495" s="216">
        <v>0</v>
      </c>
      <c r="R495" s="260">
        <f t="shared" si="119"/>
        <v>1102</v>
      </c>
    </row>
    <row r="496" spans="1:18" ht="12.75">
      <c r="A496" s="56" t="s">
        <v>482</v>
      </c>
      <c r="B496" s="259">
        <v>625002</v>
      </c>
      <c r="C496" s="56" t="s">
        <v>500</v>
      </c>
      <c r="D496" s="113"/>
      <c r="E496" s="113"/>
      <c r="F496" s="113">
        <v>11023</v>
      </c>
      <c r="G496" s="308"/>
      <c r="H496" s="113">
        <f t="shared" si="120"/>
        <v>11023</v>
      </c>
      <c r="I496" s="308">
        <v>0</v>
      </c>
      <c r="J496" s="221">
        <f t="shared" si="121"/>
        <v>11023</v>
      </c>
      <c r="K496" s="216">
        <v>0</v>
      </c>
      <c r="L496" s="260">
        <f t="shared" si="116"/>
        <v>11023</v>
      </c>
      <c r="M496" s="216">
        <v>0</v>
      </c>
      <c r="N496" s="260">
        <f t="shared" si="117"/>
        <v>11023</v>
      </c>
      <c r="O496" s="216">
        <v>0</v>
      </c>
      <c r="P496" s="260">
        <f t="shared" si="118"/>
        <v>11023</v>
      </c>
      <c r="Q496" s="216">
        <v>0</v>
      </c>
      <c r="R496" s="260">
        <f t="shared" si="119"/>
        <v>11023</v>
      </c>
    </row>
    <row r="497" spans="1:18" ht="12.75">
      <c r="A497" s="56" t="s">
        <v>482</v>
      </c>
      <c r="B497" s="259">
        <v>625003</v>
      </c>
      <c r="C497" s="56" t="s">
        <v>501</v>
      </c>
      <c r="D497" s="113"/>
      <c r="E497" s="113"/>
      <c r="F497" s="113">
        <v>630</v>
      </c>
      <c r="G497" s="308"/>
      <c r="H497" s="113">
        <f t="shared" si="120"/>
        <v>630</v>
      </c>
      <c r="I497" s="308">
        <v>0</v>
      </c>
      <c r="J497" s="221">
        <f t="shared" si="121"/>
        <v>630</v>
      </c>
      <c r="K497" s="216">
        <v>0</v>
      </c>
      <c r="L497" s="260">
        <f t="shared" si="116"/>
        <v>630</v>
      </c>
      <c r="M497" s="216">
        <v>0</v>
      </c>
      <c r="N497" s="260">
        <f t="shared" si="117"/>
        <v>630</v>
      </c>
      <c r="O497" s="216">
        <v>0</v>
      </c>
      <c r="P497" s="260">
        <f t="shared" si="118"/>
        <v>630</v>
      </c>
      <c r="Q497" s="216">
        <v>0</v>
      </c>
      <c r="R497" s="260">
        <f t="shared" si="119"/>
        <v>630</v>
      </c>
    </row>
    <row r="498" spans="1:18" ht="12.75">
      <c r="A498" s="56" t="s">
        <v>482</v>
      </c>
      <c r="B498" s="259">
        <v>625004</v>
      </c>
      <c r="C498" s="56" t="s">
        <v>72</v>
      </c>
      <c r="D498" s="113"/>
      <c r="E498" s="113"/>
      <c r="F498" s="113">
        <v>2362</v>
      </c>
      <c r="G498" s="308"/>
      <c r="H498" s="113">
        <f t="shared" si="120"/>
        <v>2362</v>
      </c>
      <c r="I498" s="308">
        <v>0</v>
      </c>
      <c r="J498" s="221">
        <f t="shared" si="121"/>
        <v>2362</v>
      </c>
      <c r="K498" s="216">
        <v>0</v>
      </c>
      <c r="L498" s="260">
        <f t="shared" si="116"/>
        <v>2362</v>
      </c>
      <c r="M498" s="216">
        <v>0</v>
      </c>
      <c r="N498" s="260">
        <f t="shared" si="117"/>
        <v>2362</v>
      </c>
      <c r="O498" s="216">
        <v>0</v>
      </c>
      <c r="P498" s="260">
        <f t="shared" si="118"/>
        <v>2362</v>
      </c>
      <c r="Q498" s="216">
        <v>0</v>
      </c>
      <c r="R498" s="260">
        <f t="shared" si="119"/>
        <v>2362</v>
      </c>
    </row>
    <row r="499" spans="1:18" ht="12.75">
      <c r="A499" s="56" t="s">
        <v>482</v>
      </c>
      <c r="B499" s="259">
        <v>625005</v>
      </c>
      <c r="C499" s="56" t="s">
        <v>502</v>
      </c>
      <c r="D499" s="113"/>
      <c r="E499" s="113"/>
      <c r="F499" s="113">
        <v>788</v>
      </c>
      <c r="G499" s="308"/>
      <c r="H499" s="113">
        <f t="shared" si="120"/>
        <v>788</v>
      </c>
      <c r="I499" s="308">
        <v>0</v>
      </c>
      <c r="J499" s="221">
        <f t="shared" si="121"/>
        <v>788</v>
      </c>
      <c r="K499" s="216">
        <v>0</v>
      </c>
      <c r="L499" s="260">
        <f t="shared" si="116"/>
        <v>788</v>
      </c>
      <c r="M499" s="216">
        <v>0</v>
      </c>
      <c r="N499" s="260">
        <f t="shared" si="117"/>
        <v>788</v>
      </c>
      <c r="O499" s="216">
        <v>0</v>
      </c>
      <c r="P499" s="260">
        <f t="shared" si="118"/>
        <v>788</v>
      </c>
      <c r="Q499" s="216">
        <v>0</v>
      </c>
      <c r="R499" s="260">
        <f t="shared" si="119"/>
        <v>788</v>
      </c>
    </row>
    <row r="500" spans="1:18" ht="12.75">
      <c r="A500" s="56" t="s">
        <v>482</v>
      </c>
      <c r="B500" s="259">
        <v>625007</v>
      </c>
      <c r="C500" s="56" t="s">
        <v>503</v>
      </c>
      <c r="D500" s="113"/>
      <c r="E500" s="113"/>
      <c r="F500" s="113">
        <v>3740</v>
      </c>
      <c r="G500" s="308"/>
      <c r="H500" s="113">
        <f t="shared" si="120"/>
        <v>3740</v>
      </c>
      <c r="I500" s="308">
        <v>0</v>
      </c>
      <c r="J500" s="221">
        <f t="shared" si="121"/>
        <v>3740</v>
      </c>
      <c r="K500" s="216">
        <v>0</v>
      </c>
      <c r="L500" s="260">
        <f t="shared" si="116"/>
        <v>3740</v>
      </c>
      <c r="M500" s="216">
        <v>0</v>
      </c>
      <c r="N500" s="260">
        <f t="shared" si="117"/>
        <v>3740</v>
      </c>
      <c r="O500" s="216">
        <v>0</v>
      </c>
      <c r="P500" s="260">
        <f t="shared" si="118"/>
        <v>3740</v>
      </c>
      <c r="Q500" s="216">
        <v>0</v>
      </c>
      <c r="R500" s="260">
        <f t="shared" si="119"/>
        <v>3740</v>
      </c>
    </row>
    <row r="501" spans="1:18" ht="22.5">
      <c r="A501" s="16" t="s">
        <v>482</v>
      </c>
      <c r="B501" s="180">
        <v>630</v>
      </c>
      <c r="C501" s="181" t="s">
        <v>472</v>
      </c>
      <c r="D501" s="113"/>
      <c r="E501" s="113">
        <v>15038</v>
      </c>
      <c r="F501" s="113">
        <f>D501+E501</f>
        <v>15038</v>
      </c>
      <c r="G501" s="308">
        <v>0</v>
      </c>
      <c r="H501" s="113">
        <f t="shared" si="120"/>
        <v>15038</v>
      </c>
      <c r="I501" s="308">
        <v>0</v>
      </c>
      <c r="J501" s="220">
        <f t="shared" si="121"/>
        <v>15038</v>
      </c>
      <c r="K501" s="216">
        <v>0</v>
      </c>
      <c r="L501" s="261">
        <f t="shared" si="116"/>
        <v>15038</v>
      </c>
      <c r="M501" s="216">
        <v>0</v>
      </c>
      <c r="N501" s="261">
        <f t="shared" si="117"/>
        <v>15038</v>
      </c>
      <c r="O501" s="216">
        <v>0</v>
      </c>
      <c r="P501" s="261">
        <f t="shared" si="118"/>
        <v>15038</v>
      </c>
      <c r="Q501" s="216">
        <v>0</v>
      </c>
      <c r="R501" s="261">
        <f t="shared" si="119"/>
        <v>15038</v>
      </c>
    </row>
    <row r="502" spans="1:18" ht="12.75">
      <c r="A502" s="103">
        <v>41</v>
      </c>
      <c r="B502" s="228">
        <v>642</v>
      </c>
      <c r="C502" s="90" t="s">
        <v>229</v>
      </c>
      <c r="D502" s="117">
        <f>SUM(D503)</f>
        <v>6000</v>
      </c>
      <c r="E502" s="117">
        <f>SUM(E503)</f>
        <v>0</v>
      </c>
      <c r="F502" s="117">
        <f>SUM(F503)</f>
        <v>6000</v>
      </c>
      <c r="G502" s="327">
        <f>SUM(G503)</f>
        <v>0</v>
      </c>
      <c r="H502" s="79">
        <f>F502+G502</f>
        <v>6000</v>
      </c>
      <c r="I502" s="327">
        <f>SUM(I503)</f>
        <v>0</v>
      </c>
      <c r="J502" s="207">
        <f>F502+G502</f>
        <v>6000</v>
      </c>
      <c r="K502" s="205">
        <f>SUM(K503)</f>
        <v>0</v>
      </c>
      <c r="L502" s="263">
        <f t="shared" si="116"/>
        <v>6000</v>
      </c>
      <c r="M502" s="205">
        <f>SUM(M503)</f>
        <v>0</v>
      </c>
      <c r="N502" s="263">
        <f t="shared" si="117"/>
        <v>6000</v>
      </c>
      <c r="O502" s="205">
        <f>SUM(O503)</f>
        <v>0</v>
      </c>
      <c r="P502" s="263">
        <f t="shared" si="118"/>
        <v>6000</v>
      </c>
      <c r="Q502" s="205">
        <f>SUM(Q503)</f>
        <v>0</v>
      </c>
      <c r="R502" s="263">
        <f t="shared" si="119"/>
        <v>6000</v>
      </c>
    </row>
    <row r="503" spans="1:18" ht="12.75">
      <c r="A503" s="16">
        <v>41</v>
      </c>
      <c r="B503" s="43">
        <v>642014</v>
      </c>
      <c r="C503" s="16" t="s">
        <v>230</v>
      </c>
      <c r="D503" s="113">
        <v>6000</v>
      </c>
      <c r="E503" s="113">
        <v>0</v>
      </c>
      <c r="F503" s="113">
        <f>D503+E503</f>
        <v>6000</v>
      </c>
      <c r="G503" s="217">
        <v>0</v>
      </c>
      <c r="H503" s="113">
        <f>F503+G503</f>
        <v>6000</v>
      </c>
      <c r="I503" s="217">
        <v>0</v>
      </c>
      <c r="J503" s="202">
        <f>F503+G503</f>
        <v>6000</v>
      </c>
      <c r="K503" s="217">
        <v>0</v>
      </c>
      <c r="L503" s="260">
        <f t="shared" si="116"/>
        <v>6000</v>
      </c>
      <c r="M503" s="217">
        <v>0</v>
      </c>
      <c r="N503" s="260">
        <f t="shared" si="117"/>
        <v>6000</v>
      </c>
      <c r="O503" s="217">
        <v>0</v>
      </c>
      <c r="P503" s="260">
        <f t="shared" si="118"/>
        <v>6000</v>
      </c>
      <c r="Q503" s="217">
        <v>0</v>
      </c>
      <c r="R503" s="260">
        <f t="shared" si="119"/>
        <v>6000</v>
      </c>
    </row>
    <row r="504" spans="1:10" ht="12.75">
      <c r="A504" s="16"/>
      <c r="B504" s="43"/>
      <c r="C504" s="16"/>
      <c r="D504" s="113"/>
      <c r="E504" s="113"/>
      <c r="F504" s="113"/>
      <c r="J504" s="301"/>
    </row>
    <row r="505" spans="1:18" ht="12.75">
      <c r="A505" s="5"/>
      <c r="B505" s="35" t="s">
        <v>58</v>
      </c>
      <c r="C505" s="36"/>
      <c r="D505" s="77" t="s">
        <v>463</v>
      </c>
      <c r="E505" s="368" t="s">
        <v>465</v>
      </c>
      <c r="F505" s="82" t="s">
        <v>467</v>
      </c>
      <c r="G505" s="200" t="s">
        <v>487</v>
      </c>
      <c r="H505" s="200" t="s">
        <v>486</v>
      </c>
      <c r="I505" s="200" t="s">
        <v>506</v>
      </c>
      <c r="J505" s="82" t="s">
        <v>467</v>
      </c>
      <c r="K505" s="200" t="s">
        <v>509</v>
      </c>
      <c r="L505" s="229" t="s">
        <v>486</v>
      </c>
      <c r="M505" s="200" t="s">
        <v>519</v>
      </c>
      <c r="N505" s="229" t="s">
        <v>486</v>
      </c>
      <c r="O505" s="200" t="s">
        <v>520</v>
      </c>
      <c r="P505" s="229" t="s">
        <v>486</v>
      </c>
      <c r="Q505" s="200" t="s">
        <v>524</v>
      </c>
      <c r="R505" s="229" t="s">
        <v>486</v>
      </c>
    </row>
    <row r="506" spans="1:18" ht="12.75">
      <c r="A506" s="8"/>
      <c r="B506" s="38"/>
      <c r="C506" s="39"/>
      <c r="D506" s="78">
        <v>2017</v>
      </c>
      <c r="E506" s="369">
        <v>2017</v>
      </c>
      <c r="F506" s="102" t="s">
        <v>466</v>
      </c>
      <c r="G506" s="201" t="s">
        <v>488</v>
      </c>
      <c r="H506" s="201" t="s">
        <v>466</v>
      </c>
      <c r="I506" s="201" t="s">
        <v>505</v>
      </c>
      <c r="J506" s="102" t="s">
        <v>466</v>
      </c>
      <c r="K506" s="102" t="s">
        <v>505</v>
      </c>
      <c r="L506" s="230" t="s">
        <v>466</v>
      </c>
      <c r="M506" s="102" t="s">
        <v>505</v>
      </c>
      <c r="N506" s="230" t="s">
        <v>466</v>
      </c>
      <c r="O506" s="102" t="s">
        <v>505</v>
      </c>
      <c r="P506" s="230" t="s">
        <v>466</v>
      </c>
      <c r="Q506" s="102" t="s">
        <v>505</v>
      </c>
      <c r="R506" s="230" t="s">
        <v>466</v>
      </c>
    </row>
    <row r="507" spans="1:18" ht="12.75">
      <c r="A507" s="16">
        <v>41</v>
      </c>
      <c r="B507" s="20" t="s">
        <v>348</v>
      </c>
      <c r="C507" s="20" t="s">
        <v>347</v>
      </c>
      <c r="D507" s="98">
        <f>SUM(D508:D509)</f>
        <v>9000</v>
      </c>
      <c r="E507" s="98"/>
      <c r="F507" s="98">
        <f>SUM(F508:F509)</f>
        <v>9000</v>
      </c>
      <c r="G507" s="321">
        <f>SUM(G508:G509)</f>
        <v>0</v>
      </c>
      <c r="H507" s="313">
        <f>F507+G507</f>
        <v>9000</v>
      </c>
      <c r="I507" s="321">
        <f>SUM(I508:I509)</f>
        <v>0</v>
      </c>
      <c r="J507" s="207">
        <f>F507+G507</f>
        <v>9000</v>
      </c>
      <c r="K507" s="222">
        <f>SUM(K508:K509)</f>
        <v>0</v>
      </c>
      <c r="L507" s="207">
        <f>J507+K507</f>
        <v>9000</v>
      </c>
      <c r="M507" s="222">
        <f>SUM(M508:M509)</f>
        <v>0</v>
      </c>
      <c r="N507" s="207">
        <f>L507+M507</f>
        <v>9000</v>
      </c>
      <c r="O507" s="222">
        <f>SUM(O508:O509)</f>
        <v>0</v>
      </c>
      <c r="P507" s="207">
        <f>N507+O507</f>
        <v>9000</v>
      </c>
      <c r="Q507" s="222">
        <f>SUM(Q508:Q509)</f>
        <v>0</v>
      </c>
      <c r="R507" s="207">
        <f>P507+Q507</f>
        <v>9000</v>
      </c>
    </row>
    <row r="508" spans="1:18" ht="12.75">
      <c r="A508" s="16">
        <v>41</v>
      </c>
      <c r="B508" s="16">
        <v>642026</v>
      </c>
      <c r="C508" s="16" t="s">
        <v>231</v>
      </c>
      <c r="D508" s="113">
        <v>4500</v>
      </c>
      <c r="E508" s="113"/>
      <c r="F508" s="113">
        <f>D508+E508</f>
        <v>4500</v>
      </c>
      <c r="G508" s="306">
        <v>0</v>
      </c>
      <c r="H508" s="111">
        <f>F508+G508</f>
        <v>4500</v>
      </c>
      <c r="I508" s="306">
        <v>0</v>
      </c>
      <c r="J508" s="202">
        <f>F508+G508</f>
        <v>4500</v>
      </c>
      <c r="K508" s="224">
        <v>0</v>
      </c>
      <c r="L508" s="202">
        <f>J508+K508</f>
        <v>4500</v>
      </c>
      <c r="M508" s="224">
        <v>0</v>
      </c>
      <c r="N508" s="202">
        <f>L508+M508</f>
        <v>4500</v>
      </c>
      <c r="O508" s="224">
        <v>0</v>
      </c>
      <c r="P508" s="202">
        <f>N508+O508</f>
        <v>4500</v>
      </c>
      <c r="Q508" s="224">
        <v>0</v>
      </c>
      <c r="R508" s="202">
        <f>P508+Q508</f>
        <v>4500</v>
      </c>
    </row>
    <row r="509" spans="1:18" ht="12.75">
      <c r="A509" s="16">
        <v>41</v>
      </c>
      <c r="B509" s="16">
        <v>642014</v>
      </c>
      <c r="C509" s="16" t="s">
        <v>382</v>
      </c>
      <c r="D509" s="113">
        <v>4500</v>
      </c>
      <c r="E509" s="113"/>
      <c r="F509" s="113">
        <f>D509+E509</f>
        <v>4500</v>
      </c>
      <c r="G509" s="306">
        <v>0</v>
      </c>
      <c r="H509" s="111">
        <f>F509+G509</f>
        <v>4500</v>
      </c>
      <c r="I509" s="306">
        <v>0</v>
      </c>
      <c r="J509" s="202">
        <f>F509+G509</f>
        <v>4500</v>
      </c>
      <c r="K509" s="224">
        <v>0</v>
      </c>
      <c r="L509" s="202">
        <f>J509+K509</f>
        <v>4500</v>
      </c>
      <c r="M509" s="224">
        <v>0</v>
      </c>
      <c r="N509" s="202">
        <f>L509+M509</f>
        <v>4500</v>
      </c>
      <c r="O509" s="224">
        <v>0</v>
      </c>
      <c r="P509" s="202">
        <f>N509+O509</f>
        <v>4500</v>
      </c>
      <c r="Q509" s="224">
        <v>0</v>
      </c>
      <c r="R509" s="202">
        <f>P509+Q509</f>
        <v>4500</v>
      </c>
    </row>
    <row r="510" spans="1:6" ht="12.75">
      <c r="A510" s="16"/>
      <c r="B510" s="16"/>
      <c r="C510" s="16"/>
      <c r="D510" s="302"/>
      <c r="E510" s="302"/>
      <c r="F510" s="302"/>
    </row>
    <row r="511" spans="1:18" ht="12.75">
      <c r="A511" s="19"/>
      <c r="B511" s="51" t="s">
        <v>58</v>
      </c>
      <c r="C511" s="51"/>
      <c r="D511" s="77" t="s">
        <v>463</v>
      </c>
      <c r="E511" s="368" t="s">
        <v>465</v>
      </c>
      <c r="F511" s="82" t="s">
        <v>467</v>
      </c>
      <c r="G511" s="200" t="s">
        <v>487</v>
      </c>
      <c r="H511" s="200" t="s">
        <v>486</v>
      </c>
      <c r="I511" s="200" t="s">
        <v>506</v>
      </c>
      <c r="J511" s="82" t="s">
        <v>467</v>
      </c>
      <c r="K511" s="200" t="s">
        <v>509</v>
      </c>
      <c r="L511" s="229" t="s">
        <v>486</v>
      </c>
      <c r="M511" s="200" t="s">
        <v>519</v>
      </c>
      <c r="N511" s="229" t="s">
        <v>486</v>
      </c>
      <c r="O511" s="200" t="s">
        <v>520</v>
      </c>
      <c r="P511" s="229" t="s">
        <v>486</v>
      </c>
      <c r="Q511" s="200" t="s">
        <v>524</v>
      </c>
      <c r="R511" s="229" t="s">
        <v>486</v>
      </c>
    </row>
    <row r="512" spans="1:18" ht="12.75">
      <c r="A512" s="19"/>
      <c r="B512" s="51"/>
      <c r="C512" s="51"/>
      <c r="D512" s="78">
        <v>2017</v>
      </c>
      <c r="E512" s="369">
        <v>2017</v>
      </c>
      <c r="F512" s="102" t="s">
        <v>466</v>
      </c>
      <c r="G512" s="201" t="s">
        <v>488</v>
      </c>
      <c r="H512" s="201" t="s">
        <v>466</v>
      </c>
      <c r="I512" s="201" t="s">
        <v>505</v>
      </c>
      <c r="J512" s="102" t="s">
        <v>466</v>
      </c>
      <c r="K512" s="102" t="s">
        <v>505</v>
      </c>
      <c r="L512" s="230" t="s">
        <v>466</v>
      </c>
      <c r="M512" s="102" t="s">
        <v>505</v>
      </c>
      <c r="N512" s="230" t="s">
        <v>466</v>
      </c>
      <c r="O512" s="102" t="s">
        <v>505</v>
      </c>
      <c r="P512" s="230" t="s">
        <v>466</v>
      </c>
      <c r="Q512" s="102" t="s">
        <v>505</v>
      </c>
      <c r="R512" s="230" t="s">
        <v>466</v>
      </c>
    </row>
    <row r="513" spans="1:18" ht="12.75">
      <c r="A513" s="20"/>
      <c r="B513" s="44" t="s">
        <v>232</v>
      </c>
      <c r="C513" s="20" t="s">
        <v>233</v>
      </c>
      <c r="D513" s="145">
        <f>D514+D516</f>
        <v>2600</v>
      </c>
      <c r="E513" s="145">
        <f>E514+E516</f>
        <v>0</v>
      </c>
      <c r="F513" s="145">
        <f>F514+F516</f>
        <v>2600</v>
      </c>
      <c r="G513" s="327">
        <f>G514+G516</f>
        <v>0</v>
      </c>
      <c r="H513" s="79">
        <f aca="true" t="shared" si="122" ref="H513:H518">F513+G513</f>
        <v>2600</v>
      </c>
      <c r="I513" s="327">
        <f>I514+I516</f>
        <v>0</v>
      </c>
      <c r="J513" s="207">
        <f>F513+G513</f>
        <v>2600</v>
      </c>
      <c r="K513" s="205">
        <f>K514+K516</f>
        <v>0</v>
      </c>
      <c r="L513" s="264">
        <f>J513+K513</f>
        <v>2600</v>
      </c>
      <c r="M513" s="205">
        <f>M514+M516</f>
        <v>0</v>
      </c>
      <c r="N513" s="264">
        <f>L513+M513</f>
        <v>2600</v>
      </c>
      <c r="O513" s="205">
        <f>O514+O516</f>
        <v>0</v>
      </c>
      <c r="P513" s="264">
        <f>N513+O513</f>
        <v>2600</v>
      </c>
      <c r="Q513" s="205">
        <f>Q514+Q516</f>
        <v>0</v>
      </c>
      <c r="R513" s="264">
        <f>P513+Q513</f>
        <v>2600</v>
      </c>
    </row>
    <row r="514" spans="1:18" ht="12.75">
      <c r="A514" s="13">
        <v>111</v>
      </c>
      <c r="B514" s="40">
        <v>637</v>
      </c>
      <c r="C514" s="13" t="s">
        <v>104</v>
      </c>
      <c r="D514" s="110">
        <f>SUM(D515)</f>
        <v>2600</v>
      </c>
      <c r="E514" s="110">
        <f>SUM(E515)</f>
        <v>0</v>
      </c>
      <c r="F514" s="110">
        <f>SUM(F515)</f>
        <v>2600</v>
      </c>
      <c r="G514" s="309">
        <f>SUM(G515)</f>
        <v>0</v>
      </c>
      <c r="H514" s="112">
        <f t="shared" si="122"/>
        <v>2600</v>
      </c>
      <c r="I514" s="309">
        <f>SUM(I515)</f>
        <v>0</v>
      </c>
      <c r="J514" s="203">
        <f>F514+G514</f>
        <v>2600</v>
      </c>
      <c r="K514" s="204">
        <f>SUM(K515)</f>
        <v>0</v>
      </c>
      <c r="L514" s="261">
        <f>J514+K514</f>
        <v>2600</v>
      </c>
      <c r="M514" s="204">
        <f>SUM(M515)</f>
        <v>0</v>
      </c>
      <c r="N514" s="261">
        <f>L514+M514</f>
        <v>2600</v>
      </c>
      <c r="O514" s="204">
        <f>SUM(O515)</f>
        <v>0</v>
      </c>
      <c r="P514" s="261">
        <f>N514+O514</f>
        <v>2600</v>
      </c>
      <c r="Q514" s="204">
        <f>SUM(Q515)</f>
        <v>0</v>
      </c>
      <c r="R514" s="261">
        <f>P514+Q514</f>
        <v>2600</v>
      </c>
    </row>
    <row r="515" spans="1:18" ht="12.75">
      <c r="A515" s="13">
        <v>111</v>
      </c>
      <c r="B515" s="43">
        <v>637006</v>
      </c>
      <c r="C515" s="16" t="s">
        <v>234</v>
      </c>
      <c r="D515" s="113">
        <v>2600</v>
      </c>
      <c r="E515" s="113"/>
      <c r="F515" s="113">
        <f>D515+E515</f>
        <v>2600</v>
      </c>
      <c r="G515" s="308">
        <v>0</v>
      </c>
      <c r="H515" s="113">
        <f t="shared" si="122"/>
        <v>2600</v>
      </c>
      <c r="I515" s="308">
        <v>0</v>
      </c>
      <c r="J515" s="202">
        <f>F515+G515</f>
        <v>2600</v>
      </c>
      <c r="K515" s="216">
        <v>0</v>
      </c>
      <c r="L515" s="260">
        <f>J515+K515</f>
        <v>2600</v>
      </c>
      <c r="M515" s="216">
        <v>0</v>
      </c>
      <c r="N515" s="260">
        <f>L515+M515</f>
        <v>2600</v>
      </c>
      <c r="O515" s="216">
        <v>0</v>
      </c>
      <c r="P515" s="260">
        <f>N515+O515</f>
        <v>2600</v>
      </c>
      <c r="Q515" s="216">
        <v>0</v>
      </c>
      <c r="R515" s="260">
        <f>P515+Q515</f>
        <v>2600</v>
      </c>
    </row>
    <row r="516" spans="1:18" ht="12.75">
      <c r="A516" s="13">
        <v>111</v>
      </c>
      <c r="B516" s="40">
        <v>642</v>
      </c>
      <c r="C516" s="13" t="s">
        <v>148</v>
      </c>
      <c r="D516" s="110">
        <f>D517</f>
        <v>0</v>
      </c>
      <c r="E516" s="110"/>
      <c r="F516" s="110"/>
      <c r="G516" s="308">
        <f>SUM(G517)</f>
        <v>0</v>
      </c>
      <c r="H516" s="113">
        <f t="shared" si="122"/>
        <v>0</v>
      </c>
      <c r="I516" s="308">
        <f>SUM(I517)</f>
        <v>0</v>
      </c>
      <c r="J516" s="202">
        <f>F516+G516</f>
        <v>0</v>
      </c>
      <c r="K516" s="216">
        <f>SUM(K517)</f>
        <v>0</v>
      </c>
      <c r="L516" s="260">
        <f>J516+K516</f>
        <v>0</v>
      </c>
      <c r="M516" s="216">
        <f>SUM(M517)</f>
        <v>0</v>
      </c>
      <c r="N516" s="260">
        <f>L516+M516</f>
        <v>0</v>
      </c>
      <c r="O516" s="216">
        <f>SUM(O517)</f>
        <v>0</v>
      </c>
      <c r="P516" s="260">
        <f>N516+O516</f>
        <v>0</v>
      </c>
      <c r="Q516" s="216">
        <f>SUM(Q517)</f>
        <v>0</v>
      </c>
      <c r="R516" s="260">
        <f>P516+Q516</f>
        <v>0</v>
      </c>
    </row>
    <row r="517" spans="1:18" ht="12.75">
      <c r="A517" s="16">
        <v>111</v>
      </c>
      <c r="B517" s="43">
        <v>642026</v>
      </c>
      <c r="C517" s="16" t="s">
        <v>235</v>
      </c>
      <c r="D517" s="121">
        <v>0</v>
      </c>
      <c r="E517" s="121"/>
      <c r="F517" s="113">
        <f>D517+E517</f>
        <v>0</v>
      </c>
      <c r="G517" s="308">
        <v>0</v>
      </c>
      <c r="H517" s="113">
        <f t="shared" si="122"/>
        <v>0</v>
      </c>
      <c r="I517" s="308">
        <v>0</v>
      </c>
      <c r="J517" s="202">
        <f>F517+G517</f>
        <v>0</v>
      </c>
      <c r="K517" s="216">
        <v>0</v>
      </c>
      <c r="L517" s="260">
        <f>J517+K517</f>
        <v>0</v>
      </c>
      <c r="M517" s="216">
        <v>0</v>
      </c>
      <c r="N517" s="260">
        <f>L517+M517</f>
        <v>0</v>
      </c>
      <c r="O517" s="216">
        <v>0</v>
      </c>
      <c r="P517" s="260">
        <f>N517+O517</f>
        <v>0</v>
      </c>
      <c r="Q517" s="216">
        <v>0</v>
      </c>
      <c r="R517" s="260">
        <f>P517+Q517</f>
        <v>0</v>
      </c>
    </row>
    <row r="518" spans="1:18" ht="12.75">
      <c r="A518" s="142">
        <v>41</v>
      </c>
      <c r="B518" s="142"/>
      <c r="C518" s="143" t="s">
        <v>450</v>
      </c>
      <c r="D518" s="164">
        <f>D5+D76+D84+D105+D114+D126+D134+D212+D236+D241+D247+D258+D265+D271+D279+D284+D290+D314+D322+D333+D366+D442+D373+D408+D424+D432+D471+D477+D483+D507+D513</f>
        <v>3251218</v>
      </c>
      <c r="E518" s="164">
        <f>E5+E76+E84+E105+E114+E126+E134+E212+E236+E241+E247+E258+E265+E271+E279+E284+E290+E314+E322+E333+E366+E442+E373+E408+E424+E432+E471+E477+E483+E507+E513</f>
        <v>41289</v>
      </c>
      <c r="F518" s="164">
        <f>F5+F76+F84+F105+F114+F126+F134+F212+F236+F241+F247+F258+F265+F271+F279+F284+F290+F314+F322+F333+F366+F442+F373+F408+F424+F432+F471+F477+F483+F507+F513</f>
        <v>3292507</v>
      </c>
      <c r="G518" s="164">
        <f>G5+G76+G84+G105+G114+G126+G134+G212+G236+G241+G247+G258+G265+G271+G279+G284+G290+G314+G322+G333+G366+G442+G373+G408+G424+G432+G471+G477+G483+G507+G513</f>
        <v>0</v>
      </c>
      <c r="H518" s="333">
        <f t="shared" si="122"/>
        <v>3292507</v>
      </c>
      <c r="I518" s="164">
        <f aca="true" t="shared" si="123" ref="I518:R518">I5+I76+I84+I105+I114+I126+I134+I212+I236+I241+I247+I258+I265+I271+I279+I284+I290+I314+I322+I333+I366+I442+I373+I408+I424+I432+I471+I477+I483+I507+I513</f>
        <v>0</v>
      </c>
      <c r="J518" s="164">
        <f t="shared" si="123"/>
        <v>3292507</v>
      </c>
      <c r="K518" s="164">
        <f t="shared" si="123"/>
        <v>123135</v>
      </c>
      <c r="L518" s="164">
        <f t="shared" si="123"/>
        <v>3415642</v>
      </c>
      <c r="M518" s="164">
        <f t="shared" si="123"/>
        <v>100671</v>
      </c>
      <c r="N518" s="164">
        <f t="shared" si="123"/>
        <v>3516313</v>
      </c>
      <c r="O518" s="164">
        <f t="shared" si="123"/>
        <v>21191</v>
      </c>
      <c r="P518" s="164">
        <f t="shared" si="123"/>
        <v>3537504</v>
      </c>
      <c r="Q518" s="164">
        <f t="shared" si="123"/>
        <v>19620</v>
      </c>
      <c r="R518" s="164">
        <f t="shared" si="123"/>
        <v>3557124</v>
      </c>
    </row>
    <row r="519" spans="1:3" ht="12.75">
      <c r="A519" s="2"/>
      <c r="B519" s="57"/>
      <c r="C519" s="57"/>
    </row>
    <row r="520" spans="1:3" ht="12.75">
      <c r="A520" s="2"/>
      <c r="B520" s="57"/>
      <c r="C520" s="57"/>
    </row>
    <row r="521" spans="1:3" ht="12.75">
      <c r="A521" s="2"/>
      <c r="B521" s="57"/>
      <c r="C521" s="57"/>
    </row>
    <row r="522" spans="1:18" ht="12.75">
      <c r="A522" s="5"/>
      <c r="B522" s="169" t="s">
        <v>437</v>
      </c>
      <c r="C522" s="144"/>
      <c r="D522" s="77" t="s">
        <v>463</v>
      </c>
      <c r="E522" s="368" t="s">
        <v>465</v>
      </c>
      <c r="F522" s="82" t="s">
        <v>467</v>
      </c>
      <c r="G522" s="200" t="s">
        <v>487</v>
      </c>
      <c r="H522" s="200" t="s">
        <v>486</v>
      </c>
      <c r="I522" s="200" t="s">
        <v>506</v>
      </c>
      <c r="J522" s="82" t="s">
        <v>467</v>
      </c>
      <c r="K522" s="200" t="s">
        <v>509</v>
      </c>
      <c r="L522" s="229" t="s">
        <v>486</v>
      </c>
      <c r="M522" s="200" t="s">
        <v>519</v>
      </c>
      <c r="N522" s="229" t="s">
        <v>486</v>
      </c>
      <c r="O522" s="200" t="s">
        <v>520</v>
      </c>
      <c r="P522" s="229" t="s">
        <v>486</v>
      </c>
      <c r="Q522" s="200" t="s">
        <v>524</v>
      </c>
      <c r="R522" s="229" t="s">
        <v>486</v>
      </c>
    </row>
    <row r="523" spans="1:18" ht="12.75">
      <c r="A523" s="8"/>
      <c r="B523" s="144"/>
      <c r="C523" s="144"/>
      <c r="D523" s="78">
        <v>2017</v>
      </c>
      <c r="E523" s="369">
        <v>2017</v>
      </c>
      <c r="F523" s="102" t="s">
        <v>466</v>
      </c>
      <c r="G523" s="201" t="s">
        <v>488</v>
      </c>
      <c r="H523" s="201" t="s">
        <v>466</v>
      </c>
      <c r="I523" s="201" t="s">
        <v>505</v>
      </c>
      <c r="J523" s="102" t="s">
        <v>466</v>
      </c>
      <c r="K523" s="102" t="s">
        <v>505</v>
      </c>
      <c r="L523" s="230" t="s">
        <v>466</v>
      </c>
      <c r="M523" s="102" t="s">
        <v>505</v>
      </c>
      <c r="N523" s="230" t="s">
        <v>466</v>
      </c>
      <c r="O523" s="102" t="s">
        <v>505</v>
      </c>
      <c r="P523" s="230" t="s">
        <v>466</v>
      </c>
      <c r="Q523" s="102" t="s">
        <v>505</v>
      </c>
      <c r="R523" s="230" t="s">
        <v>466</v>
      </c>
    </row>
    <row r="524" spans="1:18" ht="12.75">
      <c r="A524" s="42"/>
      <c r="B524" s="40" t="s">
        <v>236</v>
      </c>
      <c r="C524" s="13" t="s">
        <v>237</v>
      </c>
      <c r="D524" s="126">
        <v>1888619</v>
      </c>
      <c r="E524" s="126">
        <v>0</v>
      </c>
      <c r="F524" s="112">
        <v>1888619</v>
      </c>
      <c r="G524" s="334">
        <v>0</v>
      </c>
      <c r="H524" s="335">
        <f>F524+G524</f>
        <v>1888619</v>
      </c>
      <c r="I524" s="335">
        <v>6599</v>
      </c>
      <c r="J524" s="203">
        <f>H524+I524</f>
        <v>1895218</v>
      </c>
      <c r="K524" s="255">
        <v>0</v>
      </c>
      <c r="L524" s="203">
        <f>J524+K524</f>
        <v>1895218</v>
      </c>
      <c r="M524" s="255">
        <v>0</v>
      </c>
      <c r="N524" s="203">
        <f>L524+M524</f>
        <v>1895218</v>
      </c>
      <c r="O524" s="255">
        <v>0</v>
      </c>
      <c r="P524" s="203">
        <f>N524+O524</f>
        <v>1895218</v>
      </c>
      <c r="Q524" s="255">
        <v>0</v>
      </c>
      <c r="R524" s="203">
        <f>P524+Q524</f>
        <v>1895218</v>
      </c>
    </row>
    <row r="525" spans="1:18" ht="12.75">
      <c r="A525" s="42"/>
      <c r="B525" s="40" t="s">
        <v>238</v>
      </c>
      <c r="C525" s="13" t="s">
        <v>239</v>
      </c>
      <c r="D525" s="126">
        <v>1410816</v>
      </c>
      <c r="E525" s="126">
        <v>0</v>
      </c>
      <c r="F525" s="112">
        <v>1410816</v>
      </c>
      <c r="G525" s="305">
        <v>0</v>
      </c>
      <c r="H525" s="335">
        <f>F525+G525</f>
        <v>1410816</v>
      </c>
      <c r="I525" s="332">
        <v>264529</v>
      </c>
      <c r="J525" s="203">
        <f>H525+I525</f>
        <v>1675345</v>
      </c>
      <c r="K525" s="213">
        <v>0</v>
      </c>
      <c r="L525" s="203">
        <f>J525+K525</f>
        <v>1675345</v>
      </c>
      <c r="M525" s="255">
        <v>0</v>
      </c>
      <c r="N525" s="203">
        <f>L525+M525</f>
        <v>1675345</v>
      </c>
      <c r="O525" s="255">
        <v>0</v>
      </c>
      <c r="P525" s="203">
        <f>N525+O525</f>
        <v>1675345</v>
      </c>
      <c r="Q525" s="255">
        <v>0</v>
      </c>
      <c r="R525" s="203">
        <f>P525+Q525</f>
        <v>1675345</v>
      </c>
    </row>
    <row r="526" spans="1:18" ht="12.75">
      <c r="A526" s="42"/>
      <c r="B526" s="43"/>
      <c r="C526" s="16"/>
      <c r="D526" s="127"/>
      <c r="E526" s="127"/>
      <c r="F526" s="113"/>
      <c r="G526" s="295"/>
      <c r="H526" s="295"/>
      <c r="I526" s="317"/>
      <c r="J526" s="218"/>
      <c r="K526" s="218"/>
      <c r="L526" s="218"/>
      <c r="M526" s="218"/>
      <c r="N526" s="218"/>
      <c r="O526" s="218"/>
      <c r="P526" s="218"/>
      <c r="Q526" s="218"/>
      <c r="R526" s="218"/>
    </row>
    <row r="527" spans="1:18" ht="12.75">
      <c r="A527" s="140"/>
      <c r="B527" s="140"/>
      <c r="C527" s="141" t="s">
        <v>240</v>
      </c>
      <c r="D527" s="165">
        <f aca="true" t="shared" si="124" ref="D527:L527">D518+D524+D525</f>
        <v>6550653</v>
      </c>
      <c r="E527" s="165">
        <f t="shared" si="124"/>
        <v>41289</v>
      </c>
      <c r="F527" s="165">
        <f t="shared" si="124"/>
        <v>6591942</v>
      </c>
      <c r="G527" s="165">
        <f t="shared" si="124"/>
        <v>0</v>
      </c>
      <c r="H527" s="256">
        <f>F527+G527</f>
        <v>6591942</v>
      </c>
      <c r="I527" s="256">
        <f>I518+I524+I525</f>
        <v>271128</v>
      </c>
      <c r="J527" s="165">
        <f t="shared" si="124"/>
        <v>6863070</v>
      </c>
      <c r="K527" s="165">
        <f t="shared" si="124"/>
        <v>123135</v>
      </c>
      <c r="L527" s="165">
        <f t="shared" si="124"/>
        <v>6986205</v>
      </c>
      <c r="M527" s="165">
        <f aca="true" t="shared" si="125" ref="M527:R527">M518+M524+M525</f>
        <v>100671</v>
      </c>
      <c r="N527" s="165">
        <f t="shared" si="125"/>
        <v>7086876</v>
      </c>
      <c r="O527" s="165">
        <f t="shared" si="125"/>
        <v>21191</v>
      </c>
      <c r="P527" s="165">
        <f t="shared" si="125"/>
        <v>7108067</v>
      </c>
      <c r="Q527" s="165">
        <f t="shared" si="125"/>
        <v>19620</v>
      </c>
      <c r="R527" s="165">
        <f t="shared" si="125"/>
        <v>7127687</v>
      </c>
    </row>
    <row r="528" spans="1:6" ht="15">
      <c r="A528" s="93"/>
      <c r="B528" s="80"/>
      <c r="C528" s="81"/>
      <c r="D528" s="150"/>
      <c r="E528" s="150"/>
      <c r="F528" s="150"/>
    </row>
    <row r="529" spans="1:3" ht="18">
      <c r="A529" s="34"/>
      <c r="B529" s="60" t="s">
        <v>241</v>
      </c>
      <c r="C529" s="60"/>
    </row>
    <row r="530" spans="1:18" ht="12.75">
      <c r="A530" s="5"/>
      <c r="B530" s="65" t="s">
        <v>58</v>
      </c>
      <c r="C530" s="36"/>
      <c r="D530" s="77" t="s">
        <v>463</v>
      </c>
      <c r="E530" s="368" t="s">
        <v>465</v>
      </c>
      <c r="F530" s="82" t="s">
        <v>467</v>
      </c>
      <c r="G530" s="200" t="s">
        <v>487</v>
      </c>
      <c r="H530" s="200" t="s">
        <v>486</v>
      </c>
      <c r="I530" s="200" t="s">
        <v>506</v>
      </c>
      <c r="J530" s="82" t="s">
        <v>467</v>
      </c>
      <c r="K530" s="200" t="s">
        <v>509</v>
      </c>
      <c r="L530" s="229" t="s">
        <v>486</v>
      </c>
      <c r="M530" s="200" t="s">
        <v>519</v>
      </c>
      <c r="N530" s="229" t="s">
        <v>486</v>
      </c>
      <c r="O530" s="200" t="s">
        <v>520</v>
      </c>
      <c r="P530" s="229" t="s">
        <v>486</v>
      </c>
      <c r="Q530" s="200" t="s">
        <v>524</v>
      </c>
      <c r="R530" s="229" t="s">
        <v>486</v>
      </c>
    </row>
    <row r="531" spans="1:18" ht="12.75">
      <c r="A531" s="8"/>
      <c r="B531" s="75"/>
      <c r="C531" s="39"/>
      <c r="D531" s="78">
        <v>2017</v>
      </c>
      <c r="E531" s="369">
        <v>2017</v>
      </c>
      <c r="F531" s="102" t="s">
        <v>466</v>
      </c>
      <c r="G531" s="201" t="s">
        <v>488</v>
      </c>
      <c r="H531" s="201" t="s">
        <v>466</v>
      </c>
      <c r="I531" s="201" t="s">
        <v>505</v>
      </c>
      <c r="J531" s="102" t="s">
        <v>466</v>
      </c>
      <c r="K531" s="102" t="s">
        <v>505</v>
      </c>
      <c r="L531" s="230" t="s">
        <v>466</v>
      </c>
      <c r="M531" s="102" t="s">
        <v>505</v>
      </c>
      <c r="N531" s="230" t="s">
        <v>466</v>
      </c>
      <c r="O531" s="102" t="s">
        <v>505</v>
      </c>
      <c r="P531" s="230" t="s">
        <v>466</v>
      </c>
      <c r="Q531" s="102" t="s">
        <v>505</v>
      </c>
      <c r="R531" s="230" t="s">
        <v>466</v>
      </c>
    </row>
    <row r="532" spans="1:18" ht="12.75">
      <c r="A532" s="20" t="s">
        <v>1</v>
      </c>
      <c r="B532" s="25" t="s">
        <v>447</v>
      </c>
      <c r="C532" s="25" t="s">
        <v>242</v>
      </c>
      <c r="D532" s="98">
        <f>SUM(D533:D539)</f>
        <v>0</v>
      </c>
      <c r="E532" s="98"/>
      <c r="F532" s="98"/>
      <c r="G532" s="336">
        <f>SUM(G533:G539)</f>
        <v>0</v>
      </c>
      <c r="H532" s="337">
        <f>F532+G532</f>
        <v>0</v>
      </c>
      <c r="I532" s="336">
        <f>SUM(I533:I539)</f>
        <v>0</v>
      </c>
      <c r="J532" s="206">
        <f>F532+G532</f>
        <v>0</v>
      </c>
      <c r="K532" s="284">
        <f>SUM(K533:K539)</f>
        <v>0</v>
      </c>
      <c r="L532" s="206">
        <f>J532+K532</f>
        <v>0</v>
      </c>
      <c r="M532" s="284">
        <f>SUM(M533:M539)</f>
        <v>0</v>
      </c>
      <c r="N532" s="206">
        <f>L532+M532</f>
        <v>0</v>
      </c>
      <c r="O532" s="284">
        <f>SUM(O533:O539)</f>
        <v>0</v>
      </c>
      <c r="P532" s="206">
        <f>N532+O532</f>
        <v>0</v>
      </c>
      <c r="Q532" s="284">
        <f>SUM(Q533:Q539)</f>
        <v>0</v>
      </c>
      <c r="R532" s="206">
        <f>P532+Q532</f>
        <v>0</v>
      </c>
    </row>
    <row r="533" spans="1:18" ht="12.75">
      <c r="A533" s="16">
        <v>43</v>
      </c>
      <c r="B533" s="16">
        <v>713004</v>
      </c>
      <c r="C533" s="16" t="s">
        <v>311</v>
      </c>
      <c r="D533" s="149">
        <v>0</v>
      </c>
      <c r="E533" s="149"/>
      <c r="F533" s="113">
        <f>D533+E533</f>
        <v>0</v>
      </c>
      <c r="G533" s="306">
        <v>0</v>
      </c>
      <c r="H533" s="111">
        <f>F533+G533</f>
        <v>0</v>
      </c>
      <c r="I533" s="306">
        <v>0</v>
      </c>
      <c r="J533" s="202">
        <f aca="true" t="shared" si="126" ref="J533:J596">F533+G533</f>
        <v>0</v>
      </c>
      <c r="K533" s="224">
        <v>0</v>
      </c>
      <c r="L533" s="202">
        <f aca="true" t="shared" si="127" ref="L533:L596">J533+K533</f>
        <v>0</v>
      </c>
      <c r="M533" s="224">
        <v>0</v>
      </c>
      <c r="N533" s="202">
        <f aca="true" t="shared" si="128" ref="N533:N596">L533+M533</f>
        <v>0</v>
      </c>
      <c r="O533" s="224">
        <v>0</v>
      </c>
      <c r="P533" s="202">
        <f aca="true" t="shared" si="129" ref="P533:P596">N533+O533</f>
        <v>0</v>
      </c>
      <c r="Q533" s="224">
        <v>0</v>
      </c>
      <c r="R533" s="202">
        <f aca="true" t="shared" si="130" ref="R533:R596">P533+Q533</f>
        <v>0</v>
      </c>
    </row>
    <row r="534" spans="1:18" ht="12.75">
      <c r="A534" s="16">
        <v>43</v>
      </c>
      <c r="B534" s="16">
        <v>714003</v>
      </c>
      <c r="C534" s="16" t="s">
        <v>387</v>
      </c>
      <c r="D534" s="149">
        <v>0</v>
      </c>
      <c r="E534" s="149"/>
      <c r="F534" s="149"/>
      <c r="G534" s="306">
        <v>0</v>
      </c>
      <c r="H534" s="111">
        <f aca="true" t="shared" si="131" ref="H534:H600">F534+G534</f>
        <v>0</v>
      </c>
      <c r="I534" s="306">
        <v>0</v>
      </c>
      <c r="J534" s="202">
        <f t="shared" si="126"/>
        <v>0</v>
      </c>
      <c r="K534" s="224">
        <v>0</v>
      </c>
      <c r="L534" s="202">
        <f t="shared" si="127"/>
        <v>0</v>
      </c>
      <c r="M534" s="224">
        <v>0</v>
      </c>
      <c r="N534" s="202">
        <f t="shared" si="128"/>
        <v>0</v>
      </c>
      <c r="O534" s="224">
        <v>0</v>
      </c>
      <c r="P534" s="202">
        <f t="shared" si="129"/>
        <v>0</v>
      </c>
      <c r="Q534" s="224">
        <v>0</v>
      </c>
      <c r="R534" s="202">
        <f t="shared" si="130"/>
        <v>0</v>
      </c>
    </row>
    <row r="535" spans="1:18" ht="12.75">
      <c r="A535" s="16">
        <v>43</v>
      </c>
      <c r="B535" s="16">
        <v>718005</v>
      </c>
      <c r="C535" s="16" t="s">
        <v>342</v>
      </c>
      <c r="D535" s="149">
        <v>0</v>
      </c>
      <c r="E535" s="149"/>
      <c r="F535" s="149"/>
      <c r="G535" s="306">
        <v>0</v>
      </c>
      <c r="H535" s="111">
        <f t="shared" si="131"/>
        <v>0</v>
      </c>
      <c r="I535" s="306">
        <v>0</v>
      </c>
      <c r="J535" s="202">
        <f t="shared" si="126"/>
        <v>0</v>
      </c>
      <c r="K535" s="224">
        <v>0</v>
      </c>
      <c r="L535" s="202">
        <f t="shared" si="127"/>
        <v>0</v>
      </c>
      <c r="M535" s="224">
        <v>0</v>
      </c>
      <c r="N535" s="202">
        <f t="shared" si="128"/>
        <v>0</v>
      </c>
      <c r="O535" s="224">
        <v>0</v>
      </c>
      <c r="P535" s="202">
        <f t="shared" si="129"/>
        <v>0</v>
      </c>
      <c r="Q535" s="224">
        <v>0</v>
      </c>
      <c r="R535" s="202">
        <f t="shared" si="130"/>
        <v>0</v>
      </c>
    </row>
    <row r="536" spans="1:18" ht="12.75">
      <c r="A536" s="16">
        <v>43</v>
      </c>
      <c r="B536" s="16">
        <v>714001</v>
      </c>
      <c r="C536" s="16" t="s">
        <v>436</v>
      </c>
      <c r="D536" s="149">
        <v>0</v>
      </c>
      <c r="E536" s="149"/>
      <c r="F536" s="149"/>
      <c r="G536" s="306">
        <v>0</v>
      </c>
      <c r="H536" s="111">
        <f t="shared" si="131"/>
        <v>0</v>
      </c>
      <c r="I536" s="306">
        <v>0</v>
      </c>
      <c r="J536" s="202">
        <f t="shared" si="126"/>
        <v>0</v>
      </c>
      <c r="K536" s="224">
        <v>0</v>
      </c>
      <c r="L536" s="202">
        <f t="shared" si="127"/>
        <v>0</v>
      </c>
      <c r="M536" s="224">
        <v>0</v>
      </c>
      <c r="N536" s="202">
        <f t="shared" si="128"/>
        <v>0</v>
      </c>
      <c r="O536" s="224">
        <v>0</v>
      </c>
      <c r="P536" s="202">
        <f t="shared" si="129"/>
        <v>0</v>
      </c>
      <c r="Q536" s="224">
        <v>0</v>
      </c>
      <c r="R536" s="202">
        <f t="shared" si="130"/>
        <v>0</v>
      </c>
    </row>
    <row r="537" spans="1:18" ht="12.75">
      <c r="A537" s="16">
        <v>43</v>
      </c>
      <c r="B537" s="16">
        <v>713003</v>
      </c>
      <c r="C537" s="16" t="s">
        <v>290</v>
      </c>
      <c r="D537" s="149">
        <v>0</v>
      </c>
      <c r="E537" s="149"/>
      <c r="F537" s="149"/>
      <c r="G537" s="306">
        <v>0</v>
      </c>
      <c r="H537" s="111">
        <f t="shared" si="131"/>
        <v>0</v>
      </c>
      <c r="I537" s="306">
        <v>0</v>
      </c>
      <c r="J537" s="202">
        <f t="shared" si="126"/>
        <v>0</v>
      </c>
      <c r="K537" s="224">
        <v>0</v>
      </c>
      <c r="L537" s="202">
        <f t="shared" si="127"/>
        <v>0</v>
      </c>
      <c r="M537" s="224">
        <v>0</v>
      </c>
      <c r="N537" s="202">
        <f t="shared" si="128"/>
        <v>0</v>
      </c>
      <c r="O537" s="224">
        <v>0</v>
      </c>
      <c r="P537" s="202">
        <f t="shared" si="129"/>
        <v>0</v>
      </c>
      <c r="Q537" s="224">
        <v>0</v>
      </c>
      <c r="R537" s="202">
        <f t="shared" si="130"/>
        <v>0</v>
      </c>
    </row>
    <row r="538" spans="1:18" ht="12.75">
      <c r="A538" s="16">
        <v>43</v>
      </c>
      <c r="B538" s="16">
        <v>711003</v>
      </c>
      <c r="C538" s="16" t="s">
        <v>305</v>
      </c>
      <c r="D538" s="149">
        <v>0</v>
      </c>
      <c r="E538" s="149"/>
      <c r="F538" s="149"/>
      <c r="G538" s="306">
        <v>0</v>
      </c>
      <c r="H538" s="111">
        <f t="shared" si="131"/>
        <v>0</v>
      </c>
      <c r="I538" s="306">
        <v>0</v>
      </c>
      <c r="J538" s="202">
        <f t="shared" si="126"/>
        <v>0</v>
      </c>
      <c r="K538" s="224">
        <v>0</v>
      </c>
      <c r="L538" s="202">
        <f t="shared" si="127"/>
        <v>0</v>
      </c>
      <c r="M538" s="224">
        <v>0</v>
      </c>
      <c r="N538" s="202">
        <f t="shared" si="128"/>
        <v>0</v>
      </c>
      <c r="O538" s="224">
        <v>0</v>
      </c>
      <c r="P538" s="202">
        <f t="shared" si="129"/>
        <v>0</v>
      </c>
      <c r="Q538" s="224">
        <v>0</v>
      </c>
      <c r="R538" s="202">
        <f t="shared" si="130"/>
        <v>0</v>
      </c>
    </row>
    <row r="539" spans="1:18" ht="12.75">
      <c r="A539" s="48">
        <v>43</v>
      </c>
      <c r="B539" s="48">
        <v>711003</v>
      </c>
      <c r="C539" s="48" t="s">
        <v>304</v>
      </c>
      <c r="D539" s="277">
        <v>0</v>
      </c>
      <c r="E539" s="277"/>
      <c r="F539" s="277"/>
      <c r="G539" s="338">
        <v>0</v>
      </c>
      <c r="H539" s="339">
        <f t="shared" si="131"/>
        <v>0</v>
      </c>
      <c r="I539" s="338">
        <v>0</v>
      </c>
      <c r="J539" s="268">
        <f t="shared" si="126"/>
        <v>0</v>
      </c>
      <c r="K539" s="303">
        <v>0</v>
      </c>
      <c r="L539" s="202">
        <f t="shared" si="127"/>
        <v>0</v>
      </c>
      <c r="M539" s="303">
        <v>0</v>
      </c>
      <c r="N539" s="202">
        <f t="shared" si="128"/>
        <v>0</v>
      </c>
      <c r="O539" s="303">
        <v>0</v>
      </c>
      <c r="P539" s="202">
        <f t="shared" si="129"/>
        <v>0</v>
      </c>
      <c r="Q539" s="303">
        <v>0</v>
      </c>
      <c r="R539" s="202">
        <f t="shared" si="130"/>
        <v>0</v>
      </c>
    </row>
    <row r="540" spans="1:18" ht="12.75">
      <c r="A540" s="13"/>
      <c r="B540" s="13" t="s">
        <v>514</v>
      </c>
      <c r="C540" s="13" t="s">
        <v>513</v>
      </c>
      <c r="D540" s="128"/>
      <c r="E540" s="128"/>
      <c r="F540" s="128"/>
      <c r="G540" s="323"/>
      <c r="H540" s="199"/>
      <c r="I540" s="323"/>
      <c r="J540" s="203"/>
      <c r="K540" s="203">
        <f>SUM(K541)</f>
        <v>2500</v>
      </c>
      <c r="L540" s="203">
        <f t="shared" si="127"/>
        <v>2500</v>
      </c>
      <c r="M540" s="203">
        <f>SUM(M541)</f>
        <v>0</v>
      </c>
      <c r="N540" s="203">
        <f t="shared" si="128"/>
        <v>2500</v>
      </c>
      <c r="O540" s="203">
        <f>SUM(O541)</f>
        <v>0</v>
      </c>
      <c r="P540" s="203">
        <f t="shared" si="129"/>
        <v>2500</v>
      </c>
      <c r="Q540" s="203">
        <f>SUM(Q541)</f>
        <v>0</v>
      </c>
      <c r="R540" s="203">
        <f t="shared" si="130"/>
        <v>2500</v>
      </c>
    </row>
    <row r="541" spans="1:18" ht="12.75">
      <c r="A541" s="16">
        <v>43</v>
      </c>
      <c r="B541" s="16">
        <v>713005</v>
      </c>
      <c r="C541" s="16" t="s">
        <v>515</v>
      </c>
      <c r="D541" s="149"/>
      <c r="E541" s="149"/>
      <c r="F541" s="149"/>
      <c r="G541" s="306"/>
      <c r="H541" s="111"/>
      <c r="I541" s="306"/>
      <c r="J541" s="202"/>
      <c r="K541" s="202">
        <v>2500</v>
      </c>
      <c r="L541" s="202">
        <f t="shared" si="127"/>
        <v>2500</v>
      </c>
      <c r="M541" s="202">
        <v>0</v>
      </c>
      <c r="N541" s="202">
        <f t="shared" si="128"/>
        <v>2500</v>
      </c>
      <c r="O541" s="202">
        <v>0</v>
      </c>
      <c r="P541" s="202">
        <f t="shared" si="129"/>
        <v>2500</v>
      </c>
      <c r="Q541" s="202">
        <v>0</v>
      </c>
      <c r="R541" s="202">
        <f t="shared" si="130"/>
        <v>2500</v>
      </c>
    </row>
    <row r="542" spans="1:18" ht="12.75">
      <c r="A542" s="25"/>
      <c r="B542" s="278" t="s">
        <v>169</v>
      </c>
      <c r="C542" s="25" t="s">
        <v>243</v>
      </c>
      <c r="D542" s="145">
        <f>D543</f>
        <v>25000</v>
      </c>
      <c r="E542" s="145">
        <f>E543</f>
        <v>0</v>
      </c>
      <c r="F542" s="145">
        <f>F543</f>
        <v>25000</v>
      </c>
      <c r="G542" s="340">
        <f>SUM(G543)</f>
        <v>0</v>
      </c>
      <c r="H542" s="341">
        <f t="shared" si="131"/>
        <v>25000</v>
      </c>
      <c r="I542" s="340">
        <f>SUM(I543)</f>
        <v>0</v>
      </c>
      <c r="J542" s="280">
        <f t="shared" si="126"/>
        <v>25000</v>
      </c>
      <c r="K542" s="279">
        <f>SUM(K543)</f>
        <v>0</v>
      </c>
      <c r="L542" s="207">
        <f t="shared" si="127"/>
        <v>25000</v>
      </c>
      <c r="M542" s="279">
        <f>SUM(M543)</f>
        <v>0</v>
      </c>
      <c r="N542" s="207">
        <f t="shared" si="128"/>
        <v>25000</v>
      </c>
      <c r="O542" s="279">
        <f>SUM(O543)</f>
        <v>0</v>
      </c>
      <c r="P542" s="207">
        <f t="shared" si="129"/>
        <v>25000</v>
      </c>
      <c r="Q542" s="279">
        <f>SUM(Q543)</f>
        <v>0</v>
      </c>
      <c r="R542" s="207">
        <f t="shared" si="130"/>
        <v>25000</v>
      </c>
    </row>
    <row r="543" spans="1:18" ht="12.75">
      <c r="A543" s="16">
        <v>43</v>
      </c>
      <c r="B543" s="16">
        <v>719014</v>
      </c>
      <c r="C543" s="16" t="s">
        <v>367</v>
      </c>
      <c r="D543" s="113">
        <v>25000</v>
      </c>
      <c r="E543" s="113"/>
      <c r="F543" s="113">
        <f>D543+E543</f>
        <v>25000</v>
      </c>
      <c r="G543" s="306">
        <v>0</v>
      </c>
      <c r="H543" s="111">
        <f t="shared" si="131"/>
        <v>25000</v>
      </c>
      <c r="I543" s="306">
        <v>0</v>
      </c>
      <c r="J543" s="202">
        <f t="shared" si="126"/>
        <v>25000</v>
      </c>
      <c r="K543" s="224">
        <v>0</v>
      </c>
      <c r="L543" s="202">
        <f t="shared" si="127"/>
        <v>25000</v>
      </c>
      <c r="M543" s="224">
        <v>0</v>
      </c>
      <c r="N543" s="202">
        <f t="shared" si="128"/>
        <v>25000</v>
      </c>
      <c r="O543" s="224">
        <v>0</v>
      </c>
      <c r="P543" s="202">
        <f t="shared" si="129"/>
        <v>25000</v>
      </c>
      <c r="Q543" s="224">
        <v>0</v>
      </c>
      <c r="R543" s="202">
        <f t="shared" si="130"/>
        <v>25000</v>
      </c>
    </row>
    <row r="544" spans="1:18" ht="12.75">
      <c r="A544" s="20"/>
      <c r="B544" s="20" t="s">
        <v>244</v>
      </c>
      <c r="C544" s="20" t="s">
        <v>245</v>
      </c>
      <c r="D544" s="98">
        <f>SUM(D545:D546)</f>
        <v>10000</v>
      </c>
      <c r="E544" s="98">
        <f>SUM(E545:E546)</f>
        <v>0</v>
      </c>
      <c r="F544" s="98">
        <f>SUM(F545:F546)</f>
        <v>10000</v>
      </c>
      <c r="G544" s="313">
        <f>SUM(G545:G546)</f>
        <v>5000</v>
      </c>
      <c r="H544" s="313">
        <f t="shared" si="131"/>
        <v>15000</v>
      </c>
      <c r="I544" s="313">
        <f>SUM(I545:I546)</f>
        <v>0</v>
      </c>
      <c r="J544" s="207">
        <f t="shared" si="126"/>
        <v>15000</v>
      </c>
      <c r="K544" s="207">
        <f>SUM(K545:K546)</f>
        <v>15000</v>
      </c>
      <c r="L544" s="207">
        <f t="shared" si="127"/>
        <v>30000</v>
      </c>
      <c r="M544" s="207">
        <f>SUM(M545:M546)</f>
        <v>12000</v>
      </c>
      <c r="N544" s="207">
        <f t="shared" si="128"/>
        <v>42000</v>
      </c>
      <c r="O544" s="207">
        <f>SUM(O545:O546)</f>
        <v>23000</v>
      </c>
      <c r="P544" s="207">
        <f t="shared" si="129"/>
        <v>65000</v>
      </c>
      <c r="Q544" s="207">
        <f>SUM(Q545:Q546)</f>
        <v>0</v>
      </c>
      <c r="R544" s="207">
        <f t="shared" si="130"/>
        <v>65000</v>
      </c>
    </row>
    <row r="545" spans="1:18" ht="12.75">
      <c r="A545" s="16">
        <v>43</v>
      </c>
      <c r="B545" s="16">
        <v>716</v>
      </c>
      <c r="C545" s="16" t="s">
        <v>246</v>
      </c>
      <c r="D545" s="113">
        <v>10000</v>
      </c>
      <c r="E545" s="113"/>
      <c r="F545" s="113">
        <f>D545+E545</f>
        <v>10000</v>
      </c>
      <c r="G545" s="310">
        <v>5000</v>
      </c>
      <c r="H545" s="111">
        <f t="shared" si="131"/>
        <v>15000</v>
      </c>
      <c r="I545" s="310">
        <v>0</v>
      </c>
      <c r="J545" s="202">
        <f t="shared" si="126"/>
        <v>15000</v>
      </c>
      <c r="K545" s="202">
        <v>15000</v>
      </c>
      <c r="L545" s="202">
        <f t="shared" si="127"/>
        <v>30000</v>
      </c>
      <c r="M545" s="202">
        <v>7000</v>
      </c>
      <c r="N545" s="202">
        <f t="shared" si="128"/>
        <v>37000</v>
      </c>
      <c r="O545" s="202">
        <v>23000</v>
      </c>
      <c r="P545" s="202">
        <f t="shared" si="129"/>
        <v>60000</v>
      </c>
      <c r="Q545" s="202">
        <v>0</v>
      </c>
      <c r="R545" s="202">
        <f t="shared" si="130"/>
        <v>60000</v>
      </c>
    </row>
    <row r="546" spans="1:18" ht="12.75">
      <c r="A546" s="16">
        <v>41</v>
      </c>
      <c r="B546" s="16">
        <v>716</v>
      </c>
      <c r="C546" s="16" t="s">
        <v>366</v>
      </c>
      <c r="D546" s="121">
        <v>0</v>
      </c>
      <c r="E546" s="121"/>
      <c r="F546" s="121"/>
      <c r="G546" s="295"/>
      <c r="H546" s="111">
        <f t="shared" si="131"/>
        <v>0</v>
      </c>
      <c r="I546" s="295"/>
      <c r="J546" s="202">
        <f t="shared" si="126"/>
        <v>0</v>
      </c>
      <c r="K546" s="218"/>
      <c r="L546" s="202">
        <f t="shared" si="127"/>
        <v>0</v>
      </c>
      <c r="M546" s="15">
        <v>5000</v>
      </c>
      <c r="N546" s="202">
        <f t="shared" si="128"/>
        <v>5000</v>
      </c>
      <c r="O546" s="218"/>
      <c r="P546" s="202">
        <f t="shared" si="129"/>
        <v>5000</v>
      </c>
      <c r="Q546" s="218"/>
      <c r="R546" s="202">
        <f t="shared" si="130"/>
        <v>5000</v>
      </c>
    </row>
    <row r="547" spans="1:18" ht="12.75">
      <c r="A547" s="27">
        <v>43</v>
      </c>
      <c r="B547" s="61" t="s">
        <v>171</v>
      </c>
      <c r="C547" s="20" t="s">
        <v>249</v>
      </c>
      <c r="D547" s="98">
        <f>SUM(D548:D559)</f>
        <v>161000</v>
      </c>
      <c r="E547" s="98">
        <f>SUM(E548:E559)</f>
        <v>0</v>
      </c>
      <c r="F547" s="98">
        <f>SUM(F548:F559)</f>
        <v>161000</v>
      </c>
      <c r="G547" s="327">
        <f>SUM(G548:G559)</f>
        <v>0</v>
      </c>
      <c r="H547" s="313">
        <f t="shared" si="131"/>
        <v>161000</v>
      </c>
      <c r="I547" s="327">
        <f>SUM(I548:I559)</f>
        <v>0</v>
      </c>
      <c r="J547" s="207">
        <f t="shared" si="126"/>
        <v>161000</v>
      </c>
      <c r="K547" s="76">
        <f>SUM(K548:K561)</f>
        <v>0</v>
      </c>
      <c r="L547" s="207">
        <f t="shared" si="127"/>
        <v>161000</v>
      </c>
      <c r="M547" s="76">
        <f>SUM(M548:M561)</f>
        <v>5000</v>
      </c>
      <c r="N547" s="207">
        <f t="shared" si="128"/>
        <v>166000</v>
      </c>
      <c r="O547" s="76">
        <f>SUM(O548:O561)</f>
        <v>0</v>
      </c>
      <c r="P547" s="207">
        <f t="shared" si="129"/>
        <v>166000</v>
      </c>
      <c r="Q547" s="76">
        <f>SUM(Q548:Q561)</f>
        <v>-5700</v>
      </c>
      <c r="R547" s="207">
        <f t="shared" si="130"/>
        <v>160300</v>
      </c>
    </row>
    <row r="548" spans="1:18" ht="12.75">
      <c r="A548" s="85">
        <v>43</v>
      </c>
      <c r="B548" s="16">
        <v>717001</v>
      </c>
      <c r="C548" s="85" t="s">
        <v>335</v>
      </c>
      <c r="D548" s="113"/>
      <c r="E548" s="113"/>
      <c r="F548" s="113">
        <f>D548+E548</f>
        <v>0</v>
      </c>
      <c r="G548" s="308">
        <v>0</v>
      </c>
      <c r="H548" s="111">
        <f t="shared" si="131"/>
        <v>0</v>
      </c>
      <c r="I548" s="308">
        <v>0</v>
      </c>
      <c r="J548" s="202">
        <f t="shared" si="126"/>
        <v>0</v>
      </c>
      <c r="K548" s="216">
        <v>0</v>
      </c>
      <c r="L548" s="202">
        <f t="shared" si="127"/>
        <v>0</v>
      </c>
      <c r="M548" s="15">
        <v>5000</v>
      </c>
      <c r="N548" s="202">
        <f t="shared" si="128"/>
        <v>5000</v>
      </c>
      <c r="O548" s="216">
        <v>0</v>
      </c>
      <c r="P548" s="202">
        <f t="shared" si="129"/>
        <v>5000</v>
      </c>
      <c r="Q548" s="216">
        <v>0</v>
      </c>
      <c r="R548" s="202">
        <f t="shared" si="130"/>
        <v>5000</v>
      </c>
    </row>
    <row r="549" spans="1:18" ht="12.75">
      <c r="A549" s="17">
        <v>43</v>
      </c>
      <c r="B549" s="16">
        <v>717002</v>
      </c>
      <c r="C549" s="16" t="s">
        <v>296</v>
      </c>
      <c r="D549" s="113"/>
      <c r="E549" s="113"/>
      <c r="F549" s="113">
        <f aca="true" t="shared" si="132" ref="F549:F559">D549+E549</f>
        <v>0</v>
      </c>
      <c r="G549" s="308">
        <v>0</v>
      </c>
      <c r="H549" s="111">
        <f t="shared" si="131"/>
        <v>0</v>
      </c>
      <c r="I549" s="308">
        <v>0</v>
      </c>
      <c r="J549" s="202">
        <f t="shared" si="126"/>
        <v>0</v>
      </c>
      <c r="K549" s="216">
        <v>0</v>
      </c>
      <c r="L549" s="202">
        <f t="shared" si="127"/>
        <v>0</v>
      </c>
      <c r="M549" s="216">
        <v>0</v>
      </c>
      <c r="N549" s="202">
        <f t="shared" si="128"/>
        <v>0</v>
      </c>
      <c r="O549" s="216">
        <v>0</v>
      </c>
      <c r="P549" s="202">
        <f t="shared" si="129"/>
        <v>0</v>
      </c>
      <c r="Q549" s="216">
        <v>0</v>
      </c>
      <c r="R549" s="202">
        <f t="shared" si="130"/>
        <v>0</v>
      </c>
    </row>
    <row r="550" spans="1:18" ht="12.75">
      <c r="A550" s="17">
        <v>43</v>
      </c>
      <c r="B550" s="16">
        <v>717002</v>
      </c>
      <c r="C550" s="16" t="s">
        <v>443</v>
      </c>
      <c r="D550" s="113">
        <v>11000</v>
      </c>
      <c r="E550" s="113"/>
      <c r="F550" s="113">
        <f t="shared" si="132"/>
        <v>11000</v>
      </c>
      <c r="G550" s="308">
        <v>0</v>
      </c>
      <c r="H550" s="111">
        <f t="shared" si="131"/>
        <v>11000</v>
      </c>
      <c r="I550" s="308">
        <v>0</v>
      </c>
      <c r="J550" s="202">
        <f t="shared" si="126"/>
        <v>11000</v>
      </c>
      <c r="K550" s="216">
        <v>0</v>
      </c>
      <c r="L550" s="202">
        <f t="shared" si="127"/>
        <v>11000</v>
      </c>
      <c r="M550" s="216">
        <v>0</v>
      </c>
      <c r="N550" s="202">
        <f t="shared" si="128"/>
        <v>11000</v>
      </c>
      <c r="O550" s="216">
        <v>0</v>
      </c>
      <c r="P550" s="202">
        <f t="shared" si="129"/>
        <v>11000</v>
      </c>
      <c r="Q550" s="216">
        <v>0</v>
      </c>
      <c r="R550" s="202">
        <f t="shared" si="130"/>
        <v>11000</v>
      </c>
    </row>
    <row r="551" spans="1:18" ht="12.75">
      <c r="A551" s="17">
        <v>43</v>
      </c>
      <c r="B551" s="16">
        <v>717002</v>
      </c>
      <c r="C551" s="16" t="s">
        <v>336</v>
      </c>
      <c r="D551" s="113"/>
      <c r="E551" s="113"/>
      <c r="F551" s="113">
        <f t="shared" si="132"/>
        <v>0</v>
      </c>
      <c r="G551" s="308">
        <v>0</v>
      </c>
      <c r="H551" s="111">
        <f t="shared" si="131"/>
        <v>0</v>
      </c>
      <c r="I551" s="308">
        <v>0</v>
      </c>
      <c r="J551" s="202">
        <f t="shared" si="126"/>
        <v>0</v>
      </c>
      <c r="K551" s="216">
        <v>0</v>
      </c>
      <c r="L551" s="202">
        <f t="shared" si="127"/>
        <v>0</v>
      </c>
      <c r="M551" s="216">
        <v>0</v>
      </c>
      <c r="N551" s="202">
        <f t="shared" si="128"/>
        <v>0</v>
      </c>
      <c r="O551" s="216">
        <v>0</v>
      </c>
      <c r="P551" s="202">
        <f t="shared" si="129"/>
        <v>0</v>
      </c>
      <c r="Q551" s="216">
        <v>0</v>
      </c>
      <c r="R551" s="202">
        <f t="shared" si="130"/>
        <v>0</v>
      </c>
    </row>
    <row r="552" spans="1:18" ht="12.75">
      <c r="A552" s="16">
        <v>43</v>
      </c>
      <c r="B552" s="16">
        <v>717001</v>
      </c>
      <c r="C552" s="16" t="s">
        <v>337</v>
      </c>
      <c r="D552" s="113"/>
      <c r="E552" s="113"/>
      <c r="F552" s="113">
        <f t="shared" si="132"/>
        <v>0</v>
      </c>
      <c r="G552" s="308">
        <v>0</v>
      </c>
      <c r="H552" s="111">
        <f t="shared" si="131"/>
        <v>0</v>
      </c>
      <c r="I552" s="308">
        <v>0</v>
      </c>
      <c r="J552" s="202">
        <f t="shared" si="126"/>
        <v>0</v>
      </c>
      <c r="K552" s="216">
        <v>0</v>
      </c>
      <c r="L552" s="202">
        <f t="shared" si="127"/>
        <v>0</v>
      </c>
      <c r="M552" s="216">
        <v>0</v>
      </c>
      <c r="N552" s="202">
        <f t="shared" si="128"/>
        <v>0</v>
      </c>
      <c r="O552" s="216">
        <v>0</v>
      </c>
      <c r="P552" s="202">
        <f t="shared" si="129"/>
        <v>0</v>
      </c>
      <c r="Q552" s="216">
        <v>0</v>
      </c>
      <c r="R552" s="202">
        <f t="shared" si="130"/>
        <v>0</v>
      </c>
    </row>
    <row r="553" spans="1:18" ht="12.75">
      <c r="A553" s="16">
        <v>43</v>
      </c>
      <c r="B553" s="16">
        <v>717002</v>
      </c>
      <c r="C553" s="16" t="s">
        <v>338</v>
      </c>
      <c r="D553" s="113"/>
      <c r="E553" s="113"/>
      <c r="F553" s="113">
        <f t="shared" si="132"/>
        <v>0</v>
      </c>
      <c r="G553" s="308">
        <v>0</v>
      </c>
      <c r="H553" s="111">
        <f t="shared" si="131"/>
        <v>0</v>
      </c>
      <c r="I553" s="308">
        <v>0</v>
      </c>
      <c r="J553" s="202">
        <f t="shared" si="126"/>
        <v>0</v>
      </c>
      <c r="K553" s="216">
        <v>0</v>
      </c>
      <c r="L553" s="202">
        <f t="shared" si="127"/>
        <v>0</v>
      </c>
      <c r="M553" s="216">
        <v>0</v>
      </c>
      <c r="N553" s="202">
        <f t="shared" si="128"/>
        <v>0</v>
      </c>
      <c r="O553" s="216">
        <v>0</v>
      </c>
      <c r="P553" s="202">
        <f t="shared" si="129"/>
        <v>0</v>
      </c>
      <c r="Q553" s="216">
        <v>0</v>
      </c>
      <c r="R553" s="202">
        <f t="shared" si="130"/>
        <v>0</v>
      </c>
    </row>
    <row r="554" spans="1:18" ht="12.75">
      <c r="A554" s="16">
        <v>43</v>
      </c>
      <c r="B554" s="16">
        <v>717002</v>
      </c>
      <c r="C554" s="16" t="s">
        <v>431</v>
      </c>
      <c r="D554" s="113"/>
      <c r="E554" s="113"/>
      <c r="F554" s="113">
        <f t="shared" si="132"/>
        <v>0</v>
      </c>
      <c r="G554" s="308">
        <v>0</v>
      </c>
      <c r="H554" s="111">
        <f t="shared" si="131"/>
        <v>0</v>
      </c>
      <c r="I554" s="308">
        <v>0</v>
      </c>
      <c r="J554" s="202">
        <f t="shared" si="126"/>
        <v>0</v>
      </c>
      <c r="K554" s="216">
        <v>0</v>
      </c>
      <c r="L554" s="202">
        <f t="shared" si="127"/>
        <v>0</v>
      </c>
      <c r="M554" s="216">
        <v>0</v>
      </c>
      <c r="N554" s="202">
        <f t="shared" si="128"/>
        <v>0</v>
      </c>
      <c r="O554" s="216">
        <v>0</v>
      </c>
      <c r="P554" s="202">
        <f t="shared" si="129"/>
        <v>0</v>
      </c>
      <c r="Q554" s="216">
        <v>0</v>
      </c>
      <c r="R554" s="202">
        <f t="shared" si="130"/>
        <v>0</v>
      </c>
    </row>
    <row r="555" spans="1:18" ht="12.75">
      <c r="A555" s="16">
        <v>43</v>
      </c>
      <c r="B555" s="16">
        <v>717002</v>
      </c>
      <c r="C555" s="16" t="s">
        <v>455</v>
      </c>
      <c r="D555" s="167">
        <v>30000</v>
      </c>
      <c r="E555" s="167"/>
      <c r="F555" s="113">
        <f t="shared" si="132"/>
        <v>30000</v>
      </c>
      <c r="G555" s="308">
        <v>0</v>
      </c>
      <c r="H555" s="111">
        <f t="shared" si="131"/>
        <v>30000</v>
      </c>
      <c r="I555" s="308">
        <v>0</v>
      </c>
      <c r="J555" s="202">
        <f t="shared" si="126"/>
        <v>30000</v>
      </c>
      <c r="K555" s="216">
        <v>0</v>
      </c>
      <c r="L555" s="202">
        <f t="shared" si="127"/>
        <v>30000</v>
      </c>
      <c r="M555" s="216">
        <v>0</v>
      </c>
      <c r="N555" s="202">
        <f t="shared" si="128"/>
        <v>30000</v>
      </c>
      <c r="O555" s="216">
        <v>0</v>
      </c>
      <c r="P555" s="202">
        <f t="shared" si="129"/>
        <v>30000</v>
      </c>
      <c r="Q555" s="202">
        <v>-15000</v>
      </c>
      <c r="R555" s="202">
        <f t="shared" si="130"/>
        <v>15000</v>
      </c>
    </row>
    <row r="556" spans="1:18" ht="12.75">
      <c r="A556" s="16">
        <v>43</v>
      </c>
      <c r="B556" s="16">
        <v>717002</v>
      </c>
      <c r="C556" s="16" t="s">
        <v>456</v>
      </c>
      <c r="D556" s="167">
        <v>30000</v>
      </c>
      <c r="E556" s="167"/>
      <c r="F556" s="113">
        <f t="shared" si="132"/>
        <v>30000</v>
      </c>
      <c r="G556" s="308">
        <v>0</v>
      </c>
      <c r="H556" s="111">
        <f t="shared" si="131"/>
        <v>30000</v>
      </c>
      <c r="I556" s="308">
        <v>0</v>
      </c>
      <c r="J556" s="202">
        <f t="shared" si="126"/>
        <v>30000</v>
      </c>
      <c r="K556" s="216">
        <v>0</v>
      </c>
      <c r="L556" s="202">
        <f t="shared" si="127"/>
        <v>30000</v>
      </c>
      <c r="M556" s="216">
        <v>0</v>
      </c>
      <c r="N556" s="202">
        <f t="shared" si="128"/>
        <v>30000</v>
      </c>
      <c r="O556" s="216">
        <v>0</v>
      </c>
      <c r="P556" s="202">
        <f t="shared" si="129"/>
        <v>30000</v>
      </c>
      <c r="Q556" s="202">
        <v>2400</v>
      </c>
      <c r="R556" s="202">
        <f t="shared" si="130"/>
        <v>32400</v>
      </c>
    </row>
    <row r="557" spans="1:18" ht="12.75">
      <c r="A557" s="16">
        <v>43</v>
      </c>
      <c r="B557" s="16">
        <v>717002</v>
      </c>
      <c r="C557" s="16" t="s">
        <v>457</v>
      </c>
      <c r="D557" s="167">
        <v>30000</v>
      </c>
      <c r="E557" s="167"/>
      <c r="F557" s="113">
        <f t="shared" si="132"/>
        <v>30000</v>
      </c>
      <c r="G557" s="308">
        <v>0</v>
      </c>
      <c r="H557" s="111">
        <f t="shared" si="131"/>
        <v>30000</v>
      </c>
      <c r="I557" s="308">
        <v>0</v>
      </c>
      <c r="J557" s="202">
        <f t="shared" si="126"/>
        <v>30000</v>
      </c>
      <c r="K557" s="216">
        <v>0</v>
      </c>
      <c r="L557" s="202">
        <f t="shared" si="127"/>
        <v>30000</v>
      </c>
      <c r="M557" s="216">
        <v>0</v>
      </c>
      <c r="N557" s="202">
        <f t="shared" si="128"/>
        <v>30000</v>
      </c>
      <c r="O557" s="216">
        <v>0</v>
      </c>
      <c r="P557" s="202">
        <f t="shared" si="129"/>
        <v>30000</v>
      </c>
      <c r="Q557" s="202">
        <v>-30000</v>
      </c>
      <c r="R557" s="202">
        <f t="shared" si="130"/>
        <v>0</v>
      </c>
    </row>
    <row r="558" spans="1:18" ht="12.75">
      <c r="A558" s="16">
        <v>43</v>
      </c>
      <c r="B558" s="16">
        <v>717002</v>
      </c>
      <c r="C558" s="16" t="s">
        <v>458</v>
      </c>
      <c r="D558" s="167">
        <v>30000</v>
      </c>
      <c r="E558" s="167"/>
      <c r="F558" s="113">
        <f t="shared" si="132"/>
        <v>30000</v>
      </c>
      <c r="G558" s="308">
        <v>0</v>
      </c>
      <c r="H558" s="111">
        <f t="shared" si="131"/>
        <v>30000</v>
      </c>
      <c r="I558" s="308">
        <v>0</v>
      </c>
      <c r="J558" s="202">
        <f t="shared" si="126"/>
        <v>30000</v>
      </c>
      <c r="K558" s="216">
        <v>0</v>
      </c>
      <c r="L558" s="202">
        <f t="shared" si="127"/>
        <v>30000</v>
      </c>
      <c r="M558" s="216">
        <v>0</v>
      </c>
      <c r="N558" s="202">
        <f t="shared" si="128"/>
        <v>30000</v>
      </c>
      <c r="O558" s="216">
        <v>0</v>
      </c>
      <c r="P558" s="202">
        <f t="shared" si="129"/>
        <v>30000</v>
      </c>
      <c r="Q558" s="202">
        <v>-11000</v>
      </c>
      <c r="R558" s="202">
        <f t="shared" si="130"/>
        <v>19000</v>
      </c>
    </row>
    <row r="559" spans="1:18" ht="12.75">
      <c r="A559" s="16">
        <v>43</v>
      </c>
      <c r="B559" s="16">
        <v>717002</v>
      </c>
      <c r="C559" s="16" t="s">
        <v>459</v>
      </c>
      <c r="D559" s="167">
        <v>30000</v>
      </c>
      <c r="E559" s="167"/>
      <c r="F559" s="113">
        <f t="shared" si="132"/>
        <v>30000</v>
      </c>
      <c r="G559" s="308">
        <v>0</v>
      </c>
      <c r="H559" s="111">
        <f t="shared" si="131"/>
        <v>30000</v>
      </c>
      <c r="I559" s="308">
        <v>0</v>
      </c>
      <c r="J559" s="202">
        <f t="shared" si="126"/>
        <v>30000</v>
      </c>
      <c r="K559" s="216">
        <v>0</v>
      </c>
      <c r="L559" s="202">
        <f t="shared" si="127"/>
        <v>30000</v>
      </c>
      <c r="M559" s="216">
        <v>0</v>
      </c>
      <c r="N559" s="202">
        <f t="shared" si="128"/>
        <v>30000</v>
      </c>
      <c r="O559" s="216">
        <v>0</v>
      </c>
      <c r="P559" s="202">
        <f t="shared" si="129"/>
        <v>30000</v>
      </c>
      <c r="Q559" s="202">
        <v>-30000</v>
      </c>
      <c r="R559" s="202">
        <f t="shared" si="130"/>
        <v>0</v>
      </c>
    </row>
    <row r="560" spans="1:18" ht="12.75">
      <c r="A560" s="16"/>
      <c r="B560" s="16">
        <v>717002</v>
      </c>
      <c r="C560" s="16" t="s">
        <v>525</v>
      </c>
      <c r="D560" s="167"/>
      <c r="E560" s="167"/>
      <c r="F560" s="113"/>
      <c r="G560" s="308"/>
      <c r="H560" s="111"/>
      <c r="I560" s="308"/>
      <c r="J560" s="202"/>
      <c r="K560" s="216"/>
      <c r="L560" s="202"/>
      <c r="M560" s="216"/>
      <c r="N560" s="202"/>
      <c r="O560" s="216"/>
      <c r="P560" s="202"/>
      <c r="Q560" s="202">
        <v>77900</v>
      </c>
      <c r="R560" s="202"/>
    </row>
    <row r="561" spans="1:18" ht="12.75">
      <c r="A561" s="16">
        <v>46</v>
      </c>
      <c r="B561" s="16">
        <v>718004</v>
      </c>
      <c r="C561" s="16" t="s">
        <v>516</v>
      </c>
      <c r="D561" s="167"/>
      <c r="E561" s="167"/>
      <c r="F561" s="113"/>
      <c r="G561" s="308"/>
      <c r="H561" s="111"/>
      <c r="I561" s="308"/>
      <c r="J561" s="202"/>
      <c r="K561" s="15">
        <v>0</v>
      </c>
      <c r="L561" s="202">
        <f t="shared" si="127"/>
        <v>0</v>
      </c>
      <c r="M561" s="15">
        <v>0</v>
      </c>
      <c r="N561" s="202">
        <f t="shared" si="128"/>
        <v>0</v>
      </c>
      <c r="O561" s="15">
        <v>0</v>
      </c>
      <c r="P561" s="202">
        <f t="shared" si="129"/>
        <v>0</v>
      </c>
      <c r="Q561" s="15">
        <v>0</v>
      </c>
      <c r="R561" s="202">
        <f t="shared" si="130"/>
        <v>0</v>
      </c>
    </row>
    <row r="562" spans="1:18" ht="12.75">
      <c r="A562" s="20">
        <v>43</v>
      </c>
      <c r="B562" s="20" t="s">
        <v>182</v>
      </c>
      <c r="C562" s="20" t="s">
        <v>247</v>
      </c>
      <c r="D562" s="98">
        <f>SUM(D563:D578)</f>
        <v>12800</v>
      </c>
      <c r="E562" s="98">
        <f>SUM(E563:E578)</f>
        <v>0</v>
      </c>
      <c r="F562" s="98">
        <f>SUM(F563:F578)</f>
        <v>12800</v>
      </c>
      <c r="G562" s="79">
        <f>SUM(G563:G578)</f>
        <v>15000</v>
      </c>
      <c r="H562" s="313">
        <f t="shared" si="131"/>
        <v>27800</v>
      </c>
      <c r="I562" s="79">
        <f>SUM(I563:I578)</f>
        <v>0</v>
      </c>
      <c r="J562" s="207">
        <f t="shared" si="126"/>
        <v>27800</v>
      </c>
      <c r="K562" s="76">
        <f>SUM(K563:K578)</f>
        <v>4350</v>
      </c>
      <c r="L562" s="207">
        <f t="shared" si="127"/>
        <v>32150</v>
      </c>
      <c r="M562" s="76">
        <f>SUM(M563:M578)</f>
        <v>0</v>
      </c>
      <c r="N562" s="207">
        <f t="shared" si="128"/>
        <v>32150</v>
      </c>
      <c r="O562" s="76">
        <f>SUM(O563:O578)</f>
        <v>0</v>
      </c>
      <c r="P562" s="207">
        <f t="shared" si="129"/>
        <v>32150</v>
      </c>
      <c r="Q562" s="76">
        <f>SUM(Q563:Q578)</f>
        <v>0</v>
      </c>
      <c r="R562" s="207">
        <f t="shared" si="130"/>
        <v>32150</v>
      </c>
    </row>
    <row r="563" spans="1:18" ht="12.75">
      <c r="A563" s="29">
        <v>43</v>
      </c>
      <c r="B563" s="29">
        <v>717001</v>
      </c>
      <c r="C563" s="29" t="s">
        <v>440</v>
      </c>
      <c r="D563" s="113"/>
      <c r="E563" s="113"/>
      <c r="F563" s="113">
        <f>D563+E563</f>
        <v>0</v>
      </c>
      <c r="G563" s="305">
        <v>0</v>
      </c>
      <c r="H563" s="111">
        <f t="shared" si="131"/>
        <v>0</v>
      </c>
      <c r="I563" s="305">
        <v>0</v>
      </c>
      <c r="J563" s="202">
        <f t="shared" si="126"/>
        <v>0</v>
      </c>
      <c r="K563" s="210">
        <v>0</v>
      </c>
      <c r="L563" s="202">
        <f t="shared" si="127"/>
        <v>0</v>
      </c>
      <c r="M563" s="210">
        <v>0</v>
      </c>
      <c r="N563" s="202">
        <f t="shared" si="128"/>
        <v>0</v>
      </c>
      <c r="O563" s="210">
        <v>0</v>
      </c>
      <c r="P563" s="202">
        <f t="shared" si="129"/>
        <v>0</v>
      </c>
      <c r="Q563" s="210">
        <v>0</v>
      </c>
      <c r="R563" s="202">
        <f t="shared" si="130"/>
        <v>0</v>
      </c>
    </row>
    <row r="564" spans="1:18" ht="12.75">
      <c r="A564" s="29" t="s">
        <v>371</v>
      </c>
      <c r="B564" s="29">
        <v>717001</v>
      </c>
      <c r="C564" s="29" t="s">
        <v>372</v>
      </c>
      <c r="D564" s="113">
        <v>0</v>
      </c>
      <c r="E564" s="113"/>
      <c r="F564" s="113">
        <f aca="true" t="shared" si="133" ref="F564:F578">D564+E564</f>
        <v>0</v>
      </c>
      <c r="G564" s="305">
        <v>0</v>
      </c>
      <c r="H564" s="111">
        <f t="shared" si="131"/>
        <v>0</v>
      </c>
      <c r="I564" s="305">
        <v>0</v>
      </c>
      <c r="J564" s="202">
        <f t="shared" si="126"/>
        <v>0</v>
      </c>
      <c r="K564" s="210">
        <v>0</v>
      </c>
      <c r="L564" s="202">
        <f t="shared" si="127"/>
        <v>0</v>
      </c>
      <c r="M564" s="210">
        <v>0</v>
      </c>
      <c r="N564" s="202">
        <f t="shared" si="128"/>
        <v>0</v>
      </c>
      <c r="O564" s="210">
        <v>0</v>
      </c>
      <c r="P564" s="202">
        <f t="shared" si="129"/>
        <v>0</v>
      </c>
      <c r="Q564" s="210">
        <v>0</v>
      </c>
      <c r="R564" s="202">
        <f t="shared" si="130"/>
        <v>0</v>
      </c>
    </row>
    <row r="565" spans="1:18" ht="12.75">
      <c r="A565" s="29">
        <v>52</v>
      </c>
      <c r="B565" s="29">
        <v>717001</v>
      </c>
      <c r="C565" s="29" t="s">
        <v>372</v>
      </c>
      <c r="D565" s="113">
        <v>0</v>
      </c>
      <c r="E565" s="113"/>
      <c r="F565" s="113">
        <f t="shared" si="133"/>
        <v>0</v>
      </c>
      <c r="G565" s="305">
        <v>0</v>
      </c>
      <c r="H565" s="111">
        <f t="shared" si="131"/>
        <v>0</v>
      </c>
      <c r="I565" s="305">
        <v>0</v>
      </c>
      <c r="J565" s="202">
        <f t="shared" si="126"/>
        <v>0</v>
      </c>
      <c r="K565" s="210">
        <v>0</v>
      </c>
      <c r="L565" s="202">
        <f t="shared" si="127"/>
        <v>0</v>
      </c>
      <c r="M565" s="210">
        <v>0</v>
      </c>
      <c r="N565" s="202">
        <f t="shared" si="128"/>
        <v>0</v>
      </c>
      <c r="O565" s="210">
        <v>0</v>
      </c>
      <c r="P565" s="202">
        <f t="shared" si="129"/>
        <v>0</v>
      </c>
      <c r="Q565" s="210">
        <v>0</v>
      </c>
      <c r="R565" s="202">
        <f t="shared" si="130"/>
        <v>0</v>
      </c>
    </row>
    <row r="566" spans="1:18" ht="12.75">
      <c r="A566" s="29">
        <v>41</v>
      </c>
      <c r="B566" s="29">
        <v>717001</v>
      </c>
      <c r="C566" s="29" t="s">
        <v>372</v>
      </c>
      <c r="D566" s="113">
        <v>0</v>
      </c>
      <c r="E566" s="113"/>
      <c r="F566" s="113">
        <f t="shared" si="133"/>
        <v>0</v>
      </c>
      <c r="G566" s="305">
        <v>0</v>
      </c>
      <c r="H566" s="111">
        <f t="shared" si="131"/>
        <v>0</v>
      </c>
      <c r="I566" s="305">
        <v>0</v>
      </c>
      <c r="J566" s="202">
        <f t="shared" si="126"/>
        <v>0</v>
      </c>
      <c r="K566" s="210">
        <v>0</v>
      </c>
      <c r="L566" s="202">
        <f t="shared" si="127"/>
        <v>0</v>
      </c>
      <c r="M566" s="210">
        <v>0</v>
      </c>
      <c r="N566" s="202">
        <f t="shared" si="128"/>
        <v>0</v>
      </c>
      <c r="O566" s="210">
        <v>0</v>
      </c>
      <c r="P566" s="202">
        <f t="shared" si="129"/>
        <v>0</v>
      </c>
      <c r="Q566" s="210">
        <v>0</v>
      </c>
      <c r="R566" s="202">
        <f t="shared" si="130"/>
        <v>0</v>
      </c>
    </row>
    <row r="567" spans="1:18" ht="12.75">
      <c r="A567" s="29">
        <v>52</v>
      </c>
      <c r="B567" s="29">
        <v>713004</v>
      </c>
      <c r="C567" s="29" t="s">
        <v>438</v>
      </c>
      <c r="D567" s="113">
        <v>0</v>
      </c>
      <c r="E567" s="113"/>
      <c r="F567" s="113">
        <f t="shared" si="133"/>
        <v>0</v>
      </c>
      <c r="G567" s="305">
        <v>0</v>
      </c>
      <c r="H567" s="111">
        <f t="shared" si="131"/>
        <v>0</v>
      </c>
      <c r="I567" s="305">
        <v>0</v>
      </c>
      <c r="J567" s="202">
        <f t="shared" si="126"/>
        <v>0</v>
      </c>
      <c r="K567" s="210">
        <v>0</v>
      </c>
      <c r="L567" s="202">
        <f t="shared" si="127"/>
        <v>0</v>
      </c>
      <c r="M567" s="210">
        <v>0</v>
      </c>
      <c r="N567" s="202">
        <f t="shared" si="128"/>
        <v>0</v>
      </c>
      <c r="O567" s="210">
        <v>0</v>
      </c>
      <c r="P567" s="202">
        <f t="shared" si="129"/>
        <v>0</v>
      </c>
      <c r="Q567" s="210">
        <v>0</v>
      </c>
      <c r="R567" s="202">
        <f t="shared" si="130"/>
        <v>0</v>
      </c>
    </row>
    <row r="568" spans="1:18" ht="12.75">
      <c r="A568" s="29">
        <v>52</v>
      </c>
      <c r="B568" s="29">
        <v>717002</v>
      </c>
      <c r="C568" s="29" t="s">
        <v>357</v>
      </c>
      <c r="D568" s="113">
        <v>0</v>
      </c>
      <c r="E568" s="113"/>
      <c r="F568" s="113">
        <f t="shared" si="133"/>
        <v>0</v>
      </c>
      <c r="G568" s="305">
        <v>0</v>
      </c>
      <c r="H568" s="111">
        <f t="shared" si="131"/>
        <v>0</v>
      </c>
      <c r="I568" s="305">
        <v>0</v>
      </c>
      <c r="J568" s="202">
        <f t="shared" si="126"/>
        <v>0</v>
      </c>
      <c r="K568" s="210">
        <v>0</v>
      </c>
      <c r="L568" s="202">
        <f t="shared" si="127"/>
        <v>0</v>
      </c>
      <c r="M568" s="210">
        <v>0</v>
      </c>
      <c r="N568" s="202">
        <f t="shared" si="128"/>
        <v>0</v>
      </c>
      <c r="O568" s="210">
        <v>0</v>
      </c>
      <c r="P568" s="202">
        <f t="shared" si="129"/>
        <v>0</v>
      </c>
      <c r="Q568" s="210">
        <v>0</v>
      </c>
      <c r="R568" s="202">
        <f t="shared" si="130"/>
        <v>0</v>
      </c>
    </row>
    <row r="569" spans="1:18" ht="12.75">
      <c r="A569" s="29">
        <v>41</v>
      </c>
      <c r="B569" s="29">
        <v>717003</v>
      </c>
      <c r="C569" s="29" t="s">
        <v>312</v>
      </c>
      <c r="D569" s="113">
        <v>0</v>
      </c>
      <c r="E569" s="113"/>
      <c r="F569" s="113">
        <f t="shared" si="133"/>
        <v>0</v>
      </c>
      <c r="G569" s="305">
        <v>0</v>
      </c>
      <c r="H569" s="111">
        <f t="shared" si="131"/>
        <v>0</v>
      </c>
      <c r="I569" s="305">
        <v>0</v>
      </c>
      <c r="J569" s="202">
        <f t="shared" si="126"/>
        <v>0</v>
      </c>
      <c r="K569" s="210">
        <v>0</v>
      </c>
      <c r="L569" s="202">
        <f t="shared" si="127"/>
        <v>0</v>
      </c>
      <c r="M569" s="210">
        <v>0</v>
      </c>
      <c r="N569" s="202">
        <f t="shared" si="128"/>
        <v>0</v>
      </c>
      <c r="O569" s="210">
        <v>0</v>
      </c>
      <c r="P569" s="202">
        <f t="shared" si="129"/>
        <v>0</v>
      </c>
      <c r="Q569" s="210">
        <v>0</v>
      </c>
      <c r="R569" s="202">
        <f t="shared" si="130"/>
        <v>0</v>
      </c>
    </row>
    <row r="570" spans="1:18" ht="12.75">
      <c r="A570" s="16">
        <v>43</v>
      </c>
      <c r="B570" s="16">
        <v>711001</v>
      </c>
      <c r="C570" s="16" t="s">
        <v>248</v>
      </c>
      <c r="D570" s="113">
        <v>0</v>
      </c>
      <c r="E570" s="113"/>
      <c r="F570" s="113">
        <f t="shared" si="133"/>
        <v>0</v>
      </c>
      <c r="G570" s="305">
        <v>0</v>
      </c>
      <c r="H570" s="111">
        <f t="shared" si="131"/>
        <v>0</v>
      </c>
      <c r="I570" s="305">
        <v>0</v>
      </c>
      <c r="J570" s="202">
        <f t="shared" si="126"/>
        <v>0</v>
      </c>
      <c r="K570" s="210">
        <v>0</v>
      </c>
      <c r="L570" s="202">
        <f t="shared" si="127"/>
        <v>0</v>
      </c>
      <c r="M570" s="210">
        <v>0</v>
      </c>
      <c r="N570" s="202">
        <f t="shared" si="128"/>
        <v>0</v>
      </c>
      <c r="O570" s="210">
        <v>0</v>
      </c>
      <c r="P570" s="202">
        <f t="shared" si="129"/>
        <v>0</v>
      </c>
      <c r="Q570" s="210">
        <v>0</v>
      </c>
      <c r="R570" s="202">
        <f t="shared" si="130"/>
        <v>0</v>
      </c>
    </row>
    <row r="571" spans="1:18" ht="12.75">
      <c r="A571" s="16"/>
      <c r="B571" s="16">
        <v>719014</v>
      </c>
      <c r="C571" s="16" t="s">
        <v>328</v>
      </c>
      <c r="D571" s="113">
        <v>0</v>
      </c>
      <c r="E571" s="113"/>
      <c r="F571" s="113">
        <f t="shared" si="133"/>
        <v>0</v>
      </c>
      <c r="G571" s="305">
        <v>0</v>
      </c>
      <c r="H571" s="111">
        <f t="shared" si="131"/>
        <v>0</v>
      </c>
      <c r="I571" s="305">
        <v>0</v>
      </c>
      <c r="J571" s="202">
        <f t="shared" si="126"/>
        <v>0</v>
      </c>
      <c r="K571" s="210">
        <v>0</v>
      </c>
      <c r="L571" s="202">
        <f t="shared" si="127"/>
        <v>0</v>
      </c>
      <c r="M571" s="210">
        <v>0</v>
      </c>
      <c r="N571" s="202">
        <f t="shared" si="128"/>
        <v>0</v>
      </c>
      <c r="O571" s="210">
        <v>0</v>
      </c>
      <c r="P571" s="202">
        <f t="shared" si="129"/>
        <v>0</v>
      </c>
      <c r="Q571" s="210">
        <v>0</v>
      </c>
      <c r="R571" s="202">
        <f t="shared" si="130"/>
        <v>0</v>
      </c>
    </row>
    <row r="572" spans="1:18" ht="12.75">
      <c r="A572" s="16" t="s">
        <v>371</v>
      </c>
      <c r="B572" s="16">
        <v>717001</v>
      </c>
      <c r="C572" s="16" t="s">
        <v>356</v>
      </c>
      <c r="D572" s="113">
        <v>0</v>
      </c>
      <c r="E572" s="113"/>
      <c r="F572" s="113">
        <f t="shared" si="133"/>
        <v>0</v>
      </c>
      <c r="G572" s="305">
        <v>0</v>
      </c>
      <c r="H572" s="111">
        <f t="shared" si="131"/>
        <v>0</v>
      </c>
      <c r="I572" s="305">
        <v>0</v>
      </c>
      <c r="J572" s="202">
        <f t="shared" si="126"/>
        <v>0</v>
      </c>
      <c r="K572" s="210">
        <v>0</v>
      </c>
      <c r="L572" s="202">
        <f t="shared" si="127"/>
        <v>0</v>
      </c>
      <c r="M572" s="210">
        <v>0</v>
      </c>
      <c r="N572" s="202">
        <f t="shared" si="128"/>
        <v>0</v>
      </c>
      <c r="O572" s="210">
        <v>0</v>
      </c>
      <c r="P572" s="202">
        <f t="shared" si="129"/>
        <v>0</v>
      </c>
      <c r="Q572" s="210">
        <v>0</v>
      </c>
      <c r="R572" s="202">
        <f t="shared" si="130"/>
        <v>0</v>
      </c>
    </row>
    <row r="573" spans="1:18" ht="12.75">
      <c r="A573" s="16">
        <v>52</v>
      </c>
      <c r="B573" s="16">
        <v>717001</v>
      </c>
      <c r="C573" s="16" t="s">
        <v>356</v>
      </c>
      <c r="D573" s="113">
        <v>0</v>
      </c>
      <c r="E573" s="113"/>
      <c r="F573" s="113">
        <f t="shared" si="133"/>
        <v>0</v>
      </c>
      <c r="G573" s="305">
        <v>0</v>
      </c>
      <c r="H573" s="111">
        <f t="shared" si="131"/>
        <v>0</v>
      </c>
      <c r="I573" s="305">
        <v>0</v>
      </c>
      <c r="J573" s="202">
        <f t="shared" si="126"/>
        <v>0</v>
      </c>
      <c r="K573" s="210">
        <v>0</v>
      </c>
      <c r="L573" s="202">
        <f t="shared" si="127"/>
        <v>0</v>
      </c>
      <c r="M573" s="210">
        <v>0</v>
      </c>
      <c r="N573" s="202">
        <f t="shared" si="128"/>
        <v>0</v>
      </c>
      <c r="O573" s="210">
        <v>0</v>
      </c>
      <c r="P573" s="202">
        <f t="shared" si="129"/>
        <v>0</v>
      </c>
      <c r="Q573" s="210">
        <v>0</v>
      </c>
      <c r="R573" s="202">
        <f t="shared" si="130"/>
        <v>0</v>
      </c>
    </row>
    <row r="574" spans="1:18" ht="12.75">
      <c r="A574" s="16">
        <v>41</v>
      </c>
      <c r="B574" s="16">
        <v>717001</v>
      </c>
      <c r="C574" s="16" t="s">
        <v>489</v>
      </c>
      <c r="D574" s="113">
        <v>0</v>
      </c>
      <c r="E574" s="113"/>
      <c r="F574" s="113">
        <f t="shared" si="133"/>
        <v>0</v>
      </c>
      <c r="G574" s="307">
        <v>15000</v>
      </c>
      <c r="H574" s="111">
        <f t="shared" si="131"/>
        <v>15000</v>
      </c>
      <c r="I574" s="305">
        <v>0</v>
      </c>
      <c r="J574" s="202">
        <f t="shared" si="126"/>
        <v>15000</v>
      </c>
      <c r="K574" s="210">
        <v>0</v>
      </c>
      <c r="L574" s="202">
        <f t="shared" si="127"/>
        <v>15000</v>
      </c>
      <c r="M574" s="210">
        <v>0</v>
      </c>
      <c r="N574" s="202">
        <f t="shared" si="128"/>
        <v>15000</v>
      </c>
      <c r="O574" s="210">
        <v>0</v>
      </c>
      <c r="P574" s="202">
        <f t="shared" si="129"/>
        <v>15000</v>
      </c>
      <c r="Q574" s="210">
        <v>0</v>
      </c>
      <c r="R574" s="202">
        <f t="shared" si="130"/>
        <v>15000</v>
      </c>
    </row>
    <row r="575" spans="1:18" ht="12.75">
      <c r="A575" s="16">
        <v>43</v>
      </c>
      <c r="B575" s="16">
        <v>721009</v>
      </c>
      <c r="C575" s="16" t="s">
        <v>358</v>
      </c>
      <c r="D575" s="113">
        <v>0</v>
      </c>
      <c r="E575" s="113"/>
      <c r="F575" s="113">
        <f t="shared" si="133"/>
        <v>0</v>
      </c>
      <c r="G575" s="305">
        <v>0</v>
      </c>
      <c r="H575" s="111">
        <f t="shared" si="131"/>
        <v>0</v>
      </c>
      <c r="I575" s="305">
        <v>0</v>
      </c>
      <c r="J575" s="202">
        <f t="shared" si="126"/>
        <v>0</v>
      </c>
      <c r="K575" s="210">
        <v>0</v>
      </c>
      <c r="L575" s="202">
        <f t="shared" si="127"/>
        <v>0</v>
      </c>
      <c r="M575" s="210">
        <v>0</v>
      </c>
      <c r="N575" s="202">
        <f t="shared" si="128"/>
        <v>0</v>
      </c>
      <c r="O575" s="210">
        <v>0</v>
      </c>
      <c r="P575" s="202">
        <f t="shared" si="129"/>
        <v>0</v>
      </c>
      <c r="Q575" s="210">
        <v>0</v>
      </c>
      <c r="R575" s="202">
        <f t="shared" si="130"/>
        <v>0</v>
      </c>
    </row>
    <row r="576" spans="1:18" ht="12.75">
      <c r="A576" s="16">
        <v>43</v>
      </c>
      <c r="B576" s="16">
        <v>718004</v>
      </c>
      <c r="C576" s="16" t="s">
        <v>517</v>
      </c>
      <c r="D576" s="113">
        <v>0</v>
      </c>
      <c r="E576" s="113"/>
      <c r="F576" s="113">
        <f t="shared" si="133"/>
        <v>0</v>
      </c>
      <c r="G576" s="305">
        <v>0</v>
      </c>
      <c r="H576" s="111">
        <f t="shared" si="131"/>
        <v>0</v>
      </c>
      <c r="I576" s="305">
        <v>0</v>
      </c>
      <c r="J576" s="202">
        <f t="shared" si="126"/>
        <v>0</v>
      </c>
      <c r="K576" s="210">
        <v>4350</v>
      </c>
      <c r="L576" s="202">
        <f t="shared" si="127"/>
        <v>4350</v>
      </c>
      <c r="M576" s="210">
        <v>0</v>
      </c>
      <c r="N576" s="202">
        <f t="shared" si="128"/>
        <v>4350</v>
      </c>
      <c r="O576" s="210">
        <v>0</v>
      </c>
      <c r="P576" s="202">
        <f t="shared" si="129"/>
        <v>4350</v>
      </c>
      <c r="Q576" s="210">
        <v>0</v>
      </c>
      <c r="R576" s="202">
        <f t="shared" si="130"/>
        <v>4350</v>
      </c>
    </row>
    <row r="577" spans="1:18" ht="12.75">
      <c r="A577" s="16">
        <v>41</v>
      </c>
      <c r="B577" s="16">
        <v>718005</v>
      </c>
      <c r="C577" s="16" t="s">
        <v>418</v>
      </c>
      <c r="D577" s="113">
        <v>7800</v>
      </c>
      <c r="E577" s="113"/>
      <c r="F577" s="113">
        <f t="shared" si="133"/>
        <v>7800</v>
      </c>
      <c r="G577" s="305">
        <v>0</v>
      </c>
      <c r="H577" s="111">
        <f t="shared" si="131"/>
        <v>7800</v>
      </c>
      <c r="I577" s="305">
        <v>0</v>
      </c>
      <c r="J577" s="202">
        <f t="shared" si="126"/>
        <v>7800</v>
      </c>
      <c r="K577" s="210">
        <v>0</v>
      </c>
      <c r="L577" s="202">
        <f t="shared" si="127"/>
        <v>7800</v>
      </c>
      <c r="M577" s="210">
        <v>0</v>
      </c>
      <c r="N577" s="202">
        <f t="shared" si="128"/>
        <v>7800</v>
      </c>
      <c r="O577" s="210">
        <v>0</v>
      </c>
      <c r="P577" s="202">
        <f t="shared" si="129"/>
        <v>7800</v>
      </c>
      <c r="Q577" s="210">
        <v>0</v>
      </c>
      <c r="R577" s="202">
        <f t="shared" si="130"/>
        <v>7800</v>
      </c>
    </row>
    <row r="578" spans="1:18" ht="12.75">
      <c r="A578" s="16">
        <v>41</v>
      </c>
      <c r="B578" s="16">
        <v>717002</v>
      </c>
      <c r="C578" s="16" t="s">
        <v>439</v>
      </c>
      <c r="D578" s="113">
        <v>5000</v>
      </c>
      <c r="E578" s="113"/>
      <c r="F578" s="113">
        <f t="shared" si="133"/>
        <v>5000</v>
      </c>
      <c r="G578" s="308">
        <v>0</v>
      </c>
      <c r="H578" s="111">
        <f t="shared" si="131"/>
        <v>5000</v>
      </c>
      <c r="I578" s="305">
        <v>0</v>
      </c>
      <c r="J578" s="202">
        <f t="shared" si="126"/>
        <v>5000</v>
      </c>
      <c r="K578" s="210">
        <v>0</v>
      </c>
      <c r="L578" s="202">
        <f t="shared" si="127"/>
        <v>5000</v>
      </c>
      <c r="M578" s="210">
        <v>0</v>
      </c>
      <c r="N578" s="202">
        <f t="shared" si="128"/>
        <v>5000</v>
      </c>
      <c r="O578" s="210">
        <v>0</v>
      </c>
      <c r="P578" s="202">
        <f t="shared" si="129"/>
        <v>5000</v>
      </c>
      <c r="Q578" s="210">
        <v>0</v>
      </c>
      <c r="R578" s="202">
        <f t="shared" si="130"/>
        <v>5000</v>
      </c>
    </row>
    <row r="579" spans="1:18" ht="12.75">
      <c r="A579" s="20"/>
      <c r="B579" s="137" t="s">
        <v>419</v>
      </c>
      <c r="C579" s="20" t="s">
        <v>247</v>
      </c>
      <c r="D579" s="98">
        <f>SUM(D580:D582)</f>
        <v>85000</v>
      </c>
      <c r="E579" s="98">
        <f>SUM(E580:E582)</f>
        <v>0</v>
      </c>
      <c r="F579" s="98">
        <f>SUM(F580:F582)</f>
        <v>85000</v>
      </c>
      <c r="G579" s="327">
        <f>SUM(G580:G582)</f>
        <v>0</v>
      </c>
      <c r="H579" s="313">
        <f t="shared" si="131"/>
        <v>85000</v>
      </c>
      <c r="I579" s="327">
        <f>SUM(I580:I582)</f>
        <v>0</v>
      </c>
      <c r="J579" s="207">
        <f t="shared" si="126"/>
        <v>85000</v>
      </c>
      <c r="K579" s="205">
        <f>SUM(K580:K582)</f>
        <v>0</v>
      </c>
      <c r="L579" s="206">
        <f t="shared" si="127"/>
        <v>85000</v>
      </c>
      <c r="M579" s="205">
        <f>SUM(M580:M582)</f>
        <v>0</v>
      </c>
      <c r="N579" s="206">
        <f t="shared" si="128"/>
        <v>85000</v>
      </c>
      <c r="O579" s="205">
        <f>SUM(O580:O582)</f>
        <v>0</v>
      </c>
      <c r="P579" s="206">
        <f t="shared" si="129"/>
        <v>85000</v>
      </c>
      <c r="Q579" s="205">
        <f>SUM(Q580:Q582)</f>
        <v>0</v>
      </c>
      <c r="R579" s="206">
        <f t="shared" si="130"/>
        <v>85000</v>
      </c>
    </row>
    <row r="580" spans="1:18" ht="12.75">
      <c r="A580" s="88">
        <v>43</v>
      </c>
      <c r="B580" s="174" t="s">
        <v>460</v>
      </c>
      <c r="C580" s="175" t="s">
        <v>461</v>
      </c>
      <c r="D580" s="109">
        <v>55000</v>
      </c>
      <c r="E580" s="109">
        <v>-55000</v>
      </c>
      <c r="F580" s="113">
        <f>D580+E580</f>
        <v>0</v>
      </c>
      <c r="G580" s="308">
        <v>0</v>
      </c>
      <c r="H580" s="111">
        <f t="shared" si="131"/>
        <v>0</v>
      </c>
      <c r="I580" s="308">
        <v>0</v>
      </c>
      <c r="J580" s="202">
        <f t="shared" si="126"/>
        <v>0</v>
      </c>
      <c r="K580" s="216">
        <v>0</v>
      </c>
      <c r="L580" s="202">
        <f t="shared" si="127"/>
        <v>0</v>
      </c>
      <c r="M580" s="216">
        <v>0</v>
      </c>
      <c r="N580" s="202">
        <f t="shared" si="128"/>
        <v>0</v>
      </c>
      <c r="O580" s="216">
        <v>0</v>
      </c>
      <c r="P580" s="202">
        <f t="shared" si="129"/>
        <v>0</v>
      </c>
      <c r="Q580" s="216">
        <v>0</v>
      </c>
      <c r="R580" s="202">
        <f t="shared" si="130"/>
        <v>0</v>
      </c>
    </row>
    <row r="581" spans="1:18" ht="12.75">
      <c r="A581" s="88">
        <v>43</v>
      </c>
      <c r="B581" s="174" t="s">
        <v>460</v>
      </c>
      <c r="C581" s="175" t="s">
        <v>483</v>
      </c>
      <c r="D581" s="109"/>
      <c r="E581" s="109">
        <v>55000</v>
      </c>
      <c r="F581" s="113">
        <f>D581+E581</f>
        <v>55000</v>
      </c>
      <c r="G581" s="308">
        <v>0</v>
      </c>
      <c r="H581" s="111">
        <f t="shared" si="131"/>
        <v>55000</v>
      </c>
      <c r="I581" s="308">
        <v>0</v>
      </c>
      <c r="J581" s="202">
        <f t="shared" si="126"/>
        <v>55000</v>
      </c>
      <c r="K581" s="216">
        <v>0</v>
      </c>
      <c r="L581" s="202">
        <f t="shared" si="127"/>
        <v>55000</v>
      </c>
      <c r="M581" s="216">
        <v>0</v>
      </c>
      <c r="N581" s="202">
        <f t="shared" si="128"/>
        <v>55000</v>
      </c>
      <c r="O581" s="216">
        <v>0</v>
      </c>
      <c r="P581" s="202">
        <f t="shared" si="129"/>
        <v>55000</v>
      </c>
      <c r="Q581" s="216">
        <v>0</v>
      </c>
      <c r="R581" s="202">
        <f t="shared" si="130"/>
        <v>55000</v>
      </c>
    </row>
    <row r="582" spans="1:18" ht="12.75">
      <c r="A582" s="85">
        <v>43</v>
      </c>
      <c r="B582" s="173">
        <v>717002</v>
      </c>
      <c r="C582" s="85" t="s">
        <v>416</v>
      </c>
      <c r="D582" s="113">
        <v>30000</v>
      </c>
      <c r="E582" s="113"/>
      <c r="F582" s="113">
        <f>D582+E582</f>
        <v>30000</v>
      </c>
      <c r="G582" s="308">
        <v>0</v>
      </c>
      <c r="H582" s="111">
        <f t="shared" si="131"/>
        <v>30000</v>
      </c>
      <c r="I582" s="308">
        <v>0</v>
      </c>
      <c r="J582" s="202">
        <f t="shared" si="126"/>
        <v>30000</v>
      </c>
      <c r="K582" s="216">
        <v>0</v>
      </c>
      <c r="L582" s="202">
        <f t="shared" si="127"/>
        <v>30000</v>
      </c>
      <c r="M582" s="216">
        <v>0</v>
      </c>
      <c r="N582" s="202">
        <f t="shared" si="128"/>
        <v>30000</v>
      </c>
      <c r="O582" s="216">
        <v>0</v>
      </c>
      <c r="P582" s="202">
        <f t="shared" si="129"/>
        <v>30000</v>
      </c>
      <c r="Q582" s="216">
        <v>0</v>
      </c>
      <c r="R582" s="202">
        <f t="shared" si="130"/>
        <v>30000</v>
      </c>
    </row>
    <row r="583" spans="1:18" ht="12.75">
      <c r="A583" s="20"/>
      <c r="B583" s="137" t="s">
        <v>415</v>
      </c>
      <c r="C583" s="20" t="s">
        <v>470</v>
      </c>
      <c r="D583" s="98"/>
      <c r="E583" s="98">
        <f>E584</f>
        <v>0</v>
      </c>
      <c r="F583" s="98">
        <f>F584</f>
        <v>0</v>
      </c>
      <c r="G583" s="342">
        <f>SUM(G584)</f>
        <v>0</v>
      </c>
      <c r="H583" s="313">
        <f t="shared" si="131"/>
        <v>0</v>
      </c>
      <c r="I583" s="342">
        <f>SUM(I584)</f>
        <v>0</v>
      </c>
      <c r="J583" s="206">
        <f t="shared" si="126"/>
        <v>0</v>
      </c>
      <c r="K583" s="282">
        <f>SUM(K584)</f>
        <v>0</v>
      </c>
      <c r="L583" s="206">
        <f t="shared" si="127"/>
        <v>0</v>
      </c>
      <c r="M583" s="282">
        <f>SUM(M584)</f>
        <v>0</v>
      </c>
      <c r="N583" s="206">
        <f t="shared" si="128"/>
        <v>0</v>
      </c>
      <c r="O583" s="282">
        <f>SUM(O584)</f>
        <v>0</v>
      </c>
      <c r="P583" s="206">
        <f t="shared" si="129"/>
        <v>0</v>
      </c>
      <c r="Q583" s="282">
        <f>SUM(Q584)</f>
        <v>0</v>
      </c>
      <c r="R583" s="206">
        <f t="shared" si="130"/>
        <v>0</v>
      </c>
    </row>
    <row r="584" spans="1:18" ht="22.5">
      <c r="A584" s="85">
        <v>111</v>
      </c>
      <c r="B584" s="173">
        <v>717002</v>
      </c>
      <c r="C584" s="179" t="s">
        <v>471</v>
      </c>
      <c r="D584" s="167"/>
      <c r="E584" s="167">
        <v>0</v>
      </c>
      <c r="F584" s="167">
        <f>E584+D584</f>
        <v>0</v>
      </c>
      <c r="G584" s="308">
        <v>0</v>
      </c>
      <c r="H584" s="111">
        <f t="shared" si="131"/>
        <v>0</v>
      </c>
      <c r="I584" s="308">
        <v>0</v>
      </c>
      <c r="J584" s="202">
        <f t="shared" si="126"/>
        <v>0</v>
      </c>
      <c r="K584" s="216">
        <v>0</v>
      </c>
      <c r="L584" s="202">
        <f t="shared" si="127"/>
        <v>0</v>
      </c>
      <c r="M584" s="216">
        <v>0</v>
      </c>
      <c r="N584" s="202">
        <f t="shared" si="128"/>
        <v>0</v>
      </c>
      <c r="O584" s="216">
        <v>0</v>
      </c>
      <c r="P584" s="202">
        <f t="shared" si="129"/>
        <v>0</v>
      </c>
      <c r="Q584" s="216">
        <v>0</v>
      </c>
      <c r="R584" s="202">
        <f t="shared" si="130"/>
        <v>0</v>
      </c>
    </row>
    <row r="585" spans="1:18" ht="12.75">
      <c r="A585" s="20">
        <v>43</v>
      </c>
      <c r="B585" s="20" t="s">
        <v>250</v>
      </c>
      <c r="C585" s="20" t="s">
        <v>251</v>
      </c>
      <c r="D585" s="145">
        <f>SUM(D586:D592)</f>
        <v>0</v>
      </c>
      <c r="E585" s="145">
        <f>SUM(E586:E592)</f>
        <v>0</v>
      </c>
      <c r="F585" s="145">
        <f>SUM(F586:F592)</f>
        <v>0</v>
      </c>
      <c r="G585" s="342">
        <f>SUM(G586:G592)</f>
        <v>0</v>
      </c>
      <c r="H585" s="337">
        <f t="shared" si="131"/>
        <v>0</v>
      </c>
      <c r="I585" s="342">
        <f>SUM(I586:I592)</f>
        <v>0</v>
      </c>
      <c r="J585" s="206">
        <f t="shared" si="126"/>
        <v>0</v>
      </c>
      <c r="K585" s="282">
        <f>SUM(K586:K592)</f>
        <v>0</v>
      </c>
      <c r="L585" s="206">
        <f t="shared" si="127"/>
        <v>0</v>
      </c>
      <c r="M585" s="282">
        <f>SUM(M586:M592)</f>
        <v>0</v>
      </c>
      <c r="N585" s="206">
        <f t="shared" si="128"/>
        <v>0</v>
      </c>
      <c r="O585" s="282">
        <f>SUM(O586:O592)</f>
        <v>0</v>
      </c>
      <c r="P585" s="206">
        <f t="shared" si="129"/>
        <v>0</v>
      </c>
      <c r="Q585" s="282">
        <f>SUM(Q586:Q592)</f>
        <v>0</v>
      </c>
      <c r="R585" s="206">
        <f t="shared" si="130"/>
        <v>0</v>
      </c>
    </row>
    <row r="586" spans="1:18" ht="12.75">
      <c r="A586" s="16">
        <v>46</v>
      </c>
      <c r="B586" s="16">
        <v>717002</v>
      </c>
      <c r="C586" s="16" t="s">
        <v>291</v>
      </c>
      <c r="D586" s="166">
        <v>0</v>
      </c>
      <c r="E586" s="166"/>
      <c r="F586" s="113">
        <f>D586+E586</f>
        <v>0</v>
      </c>
      <c r="G586" s="308">
        <v>0</v>
      </c>
      <c r="H586" s="111">
        <f t="shared" si="131"/>
        <v>0</v>
      </c>
      <c r="I586" s="308">
        <v>0</v>
      </c>
      <c r="J586" s="202">
        <f t="shared" si="126"/>
        <v>0</v>
      </c>
      <c r="K586" s="216">
        <v>0</v>
      </c>
      <c r="L586" s="202">
        <f t="shared" si="127"/>
        <v>0</v>
      </c>
      <c r="M586" s="216">
        <v>0</v>
      </c>
      <c r="N586" s="202">
        <f t="shared" si="128"/>
        <v>0</v>
      </c>
      <c r="O586" s="216">
        <v>0</v>
      </c>
      <c r="P586" s="202">
        <f t="shared" si="129"/>
        <v>0</v>
      </c>
      <c r="Q586" s="216">
        <v>0</v>
      </c>
      <c r="R586" s="202">
        <f t="shared" si="130"/>
        <v>0</v>
      </c>
    </row>
    <row r="587" spans="1:18" ht="12.75">
      <c r="A587" s="16" t="s">
        <v>371</v>
      </c>
      <c r="B587" s="16">
        <v>717002</v>
      </c>
      <c r="C587" s="16" t="s">
        <v>298</v>
      </c>
      <c r="D587" s="166">
        <v>0</v>
      </c>
      <c r="E587" s="166"/>
      <c r="F587" s="113">
        <f aca="true" t="shared" si="134" ref="F587:F592">D587+E587</f>
        <v>0</v>
      </c>
      <c r="G587" s="308">
        <v>0</v>
      </c>
      <c r="H587" s="111">
        <f t="shared" si="131"/>
        <v>0</v>
      </c>
      <c r="I587" s="308">
        <v>0</v>
      </c>
      <c r="J587" s="202">
        <f t="shared" si="126"/>
        <v>0</v>
      </c>
      <c r="K587" s="216">
        <v>0</v>
      </c>
      <c r="L587" s="202">
        <f t="shared" si="127"/>
        <v>0</v>
      </c>
      <c r="M587" s="216">
        <v>0</v>
      </c>
      <c r="N587" s="202">
        <f t="shared" si="128"/>
        <v>0</v>
      </c>
      <c r="O587" s="216">
        <v>0</v>
      </c>
      <c r="P587" s="202">
        <f t="shared" si="129"/>
        <v>0</v>
      </c>
      <c r="Q587" s="216">
        <v>0</v>
      </c>
      <c r="R587" s="202">
        <f t="shared" si="130"/>
        <v>0</v>
      </c>
    </row>
    <row r="588" spans="1:18" ht="12.75">
      <c r="A588" s="16">
        <v>52</v>
      </c>
      <c r="B588" s="16">
        <v>717002</v>
      </c>
      <c r="C588" s="16" t="s">
        <v>298</v>
      </c>
      <c r="D588" s="166">
        <v>0</v>
      </c>
      <c r="E588" s="166"/>
      <c r="F588" s="113">
        <f t="shared" si="134"/>
        <v>0</v>
      </c>
      <c r="G588" s="308">
        <v>0</v>
      </c>
      <c r="H588" s="111">
        <f t="shared" si="131"/>
        <v>0</v>
      </c>
      <c r="I588" s="308">
        <v>0</v>
      </c>
      <c r="J588" s="202">
        <f t="shared" si="126"/>
        <v>0</v>
      </c>
      <c r="K588" s="216">
        <v>0</v>
      </c>
      <c r="L588" s="202">
        <f t="shared" si="127"/>
        <v>0</v>
      </c>
      <c r="M588" s="216">
        <v>0</v>
      </c>
      <c r="N588" s="202">
        <f t="shared" si="128"/>
        <v>0</v>
      </c>
      <c r="O588" s="216">
        <v>0</v>
      </c>
      <c r="P588" s="202">
        <f t="shared" si="129"/>
        <v>0</v>
      </c>
      <c r="Q588" s="216">
        <v>0</v>
      </c>
      <c r="R588" s="202">
        <f t="shared" si="130"/>
        <v>0</v>
      </c>
    </row>
    <row r="589" spans="1:18" ht="12.75">
      <c r="A589" s="16">
        <v>41</v>
      </c>
      <c r="B589" s="16">
        <v>717002</v>
      </c>
      <c r="C589" s="16" t="s">
        <v>298</v>
      </c>
      <c r="D589" s="166">
        <v>0</v>
      </c>
      <c r="E589" s="166"/>
      <c r="F589" s="113">
        <f t="shared" si="134"/>
        <v>0</v>
      </c>
      <c r="G589" s="308">
        <v>0</v>
      </c>
      <c r="H589" s="111">
        <f t="shared" si="131"/>
        <v>0</v>
      </c>
      <c r="I589" s="308">
        <v>0</v>
      </c>
      <c r="J589" s="202">
        <f t="shared" si="126"/>
        <v>0</v>
      </c>
      <c r="K589" s="216">
        <v>0</v>
      </c>
      <c r="L589" s="202">
        <f t="shared" si="127"/>
        <v>0</v>
      </c>
      <c r="M589" s="216">
        <v>0</v>
      </c>
      <c r="N589" s="202">
        <f t="shared" si="128"/>
        <v>0</v>
      </c>
      <c r="O589" s="216">
        <v>0</v>
      </c>
      <c r="P589" s="202">
        <f t="shared" si="129"/>
        <v>0</v>
      </c>
      <c r="Q589" s="216">
        <v>0</v>
      </c>
      <c r="R589" s="202">
        <f t="shared" si="130"/>
        <v>0</v>
      </c>
    </row>
    <row r="590" spans="1:18" ht="12.75">
      <c r="A590" s="16">
        <v>46</v>
      </c>
      <c r="B590" s="16">
        <v>717002</v>
      </c>
      <c r="C590" s="16" t="s">
        <v>359</v>
      </c>
      <c r="D590" s="166">
        <v>0</v>
      </c>
      <c r="E590" s="166"/>
      <c r="F590" s="113">
        <f t="shared" si="134"/>
        <v>0</v>
      </c>
      <c r="G590" s="308">
        <v>0</v>
      </c>
      <c r="H590" s="111">
        <f t="shared" si="131"/>
        <v>0</v>
      </c>
      <c r="I590" s="308">
        <v>0</v>
      </c>
      <c r="J590" s="202">
        <f t="shared" si="126"/>
        <v>0</v>
      </c>
      <c r="K590" s="216">
        <v>0</v>
      </c>
      <c r="L590" s="202">
        <f t="shared" si="127"/>
        <v>0</v>
      </c>
      <c r="M590" s="216">
        <v>0</v>
      </c>
      <c r="N590" s="202">
        <f t="shared" si="128"/>
        <v>0</v>
      </c>
      <c r="O590" s="216">
        <v>0</v>
      </c>
      <c r="P590" s="202">
        <f t="shared" si="129"/>
        <v>0</v>
      </c>
      <c r="Q590" s="216">
        <v>0</v>
      </c>
      <c r="R590" s="202">
        <f t="shared" si="130"/>
        <v>0</v>
      </c>
    </row>
    <row r="591" spans="1:18" ht="12.75">
      <c r="A591" s="16">
        <v>46</v>
      </c>
      <c r="B591" s="16">
        <v>716001</v>
      </c>
      <c r="C591" s="16" t="s">
        <v>383</v>
      </c>
      <c r="D591" s="166">
        <v>0</v>
      </c>
      <c r="E591" s="166"/>
      <c r="F591" s="113">
        <f t="shared" si="134"/>
        <v>0</v>
      </c>
      <c r="G591" s="308">
        <v>0</v>
      </c>
      <c r="H591" s="111">
        <f t="shared" si="131"/>
        <v>0</v>
      </c>
      <c r="I591" s="308">
        <v>0</v>
      </c>
      <c r="J591" s="202">
        <f t="shared" si="126"/>
        <v>0</v>
      </c>
      <c r="K591" s="216">
        <v>0</v>
      </c>
      <c r="L591" s="202">
        <f t="shared" si="127"/>
        <v>0</v>
      </c>
      <c r="M591" s="216">
        <v>0</v>
      </c>
      <c r="N591" s="202">
        <f t="shared" si="128"/>
        <v>0</v>
      </c>
      <c r="O591" s="216">
        <v>0</v>
      </c>
      <c r="P591" s="202">
        <f t="shared" si="129"/>
        <v>0</v>
      </c>
      <c r="Q591" s="216">
        <v>0</v>
      </c>
      <c r="R591" s="202">
        <f t="shared" si="130"/>
        <v>0</v>
      </c>
    </row>
    <row r="592" spans="1:18" ht="12.75">
      <c r="A592" s="16">
        <v>41</v>
      </c>
      <c r="B592" s="16">
        <v>713004</v>
      </c>
      <c r="C592" s="16" t="s">
        <v>374</v>
      </c>
      <c r="D592" s="113">
        <v>0</v>
      </c>
      <c r="E592" s="113"/>
      <c r="F592" s="113">
        <f t="shared" si="134"/>
        <v>0</v>
      </c>
      <c r="G592" s="308">
        <v>0</v>
      </c>
      <c r="H592" s="111">
        <f t="shared" si="131"/>
        <v>0</v>
      </c>
      <c r="I592" s="308">
        <v>0</v>
      </c>
      <c r="J592" s="202">
        <f t="shared" si="126"/>
        <v>0</v>
      </c>
      <c r="K592" s="216">
        <v>0</v>
      </c>
      <c r="L592" s="202">
        <f t="shared" si="127"/>
        <v>0</v>
      </c>
      <c r="M592" s="216">
        <v>0</v>
      </c>
      <c r="N592" s="202">
        <f t="shared" si="128"/>
        <v>0</v>
      </c>
      <c r="O592" s="216">
        <v>0</v>
      </c>
      <c r="P592" s="202">
        <f t="shared" si="129"/>
        <v>0</v>
      </c>
      <c r="Q592" s="216">
        <v>0</v>
      </c>
      <c r="R592" s="202">
        <f t="shared" si="130"/>
        <v>0</v>
      </c>
    </row>
    <row r="593" spans="1:18" ht="12.75">
      <c r="A593" s="20">
        <v>43</v>
      </c>
      <c r="B593" s="20" t="s">
        <v>252</v>
      </c>
      <c r="C593" s="20" t="s">
        <v>224</v>
      </c>
      <c r="D593" s="98">
        <f>SUM(D594:D595)</f>
        <v>0</v>
      </c>
      <c r="E593" s="98"/>
      <c r="F593" s="98"/>
      <c r="G593" s="342">
        <f>SUM(G594:G595)</f>
        <v>0</v>
      </c>
      <c r="H593" s="337">
        <f t="shared" si="131"/>
        <v>0</v>
      </c>
      <c r="I593" s="342"/>
      <c r="J593" s="206">
        <f t="shared" si="126"/>
        <v>0</v>
      </c>
      <c r="K593" s="282"/>
      <c r="L593" s="206">
        <f t="shared" si="127"/>
        <v>0</v>
      </c>
      <c r="M593" s="282"/>
      <c r="N593" s="206">
        <f t="shared" si="128"/>
        <v>0</v>
      </c>
      <c r="O593" s="282"/>
      <c r="P593" s="206">
        <f t="shared" si="129"/>
        <v>0</v>
      </c>
      <c r="Q593" s="282"/>
      <c r="R593" s="206">
        <f t="shared" si="130"/>
        <v>0</v>
      </c>
    </row>
    <row r="594" spans="1:18" ht="12.75">
      <c r="A594" s="88">
        <v>43</v>
      </c>
      <c r="B594" s="88">
        <v>717002</v>
      </c>
      <c r="C594" s="16" t="s">
        <v>431</v>
      </c>
      <c r="D594" s="113"/>
      <c r="E594" s="113"/>
      <c r="F594" s="113">
        <f>D594+E594</f>
        <v>0</v>
      </c>
      <c r="G594" s="308">
        <v>0</v>
      </c>
      <c r="H594" s="111">
        <f t="shared" si="131"/>
        <v>0</v>
      </c>
      <c r="I594" s="308"/>
      <c r="J594" s="202">
        <f t="shared" si="126"/>
        <v>0</v>
      </c>
      <c r="K594" s="216"/>
      <c r="L594" s="202">
        <f t="shared" si="127"/>
        <v>0</v>
      </c>
      <c r="M594" s="216"/>
      <c r="N594" s="202">
        <f t="shared" si="128"/>
        <v>0</v>
      </c>
      <c r="O594" s="216"/>
      <c r="P594" s="202">
        <f t="shared" si="129"/>
        <v>0</v>
      </c>
      <c r="Q594" s="216"/>
      <c r="R594" s="202">
        <f t="shared" si="130"/>
        <v>0</v>
      </c>
    </row>
    <row r="595" spans="1:18" ht="12.75">
      <c r="A595" s="16">
        <v>71</v>
      </c>
      <c r="B595" s="16">
        <v>717002</v>
      </c>
      <c r="C595" s="16" t="s">
        <v>339</v>
      </c>
      <c r="D595" s="113"/>
      <c r="E595" s="113"/>
      <c r="F595" s="113"/>
      <c r="G595" s="308">
        <v>0</v>
      </c>
      <c r="H595" s="111">
        <f t="shared" si="131"/>
        <v>0</v>
      </c>
      <c r="I595" s="308"/>
      <c r="J595" s="202">
        <f t="shared" si="126"/>
        <v>0</v>
      </c>
      <c r="K595" s="216"/>
      <c r="L595" s="202">
        <f t="shared" si="127"/>
        <v>0</v>
      </c>
      <c r="M595" s="216"/>
      <c r="N595" s="202">
        <f t="shared" si="128"/>
        <v>0</v>
      </c>
      <c r="O595" s="216"/>
      <c r="P595" s="202">
        <f t="shared" si="129"/>
        <v>0</v>
      </c>
      <c r="Q595" s="216"/>
      <c r="R595" s="202">
        <f t="shared" si="130"/>
        <v>0</v>
      </c>
    </row>
    <row r="596" spans="1:18" ht="12.75">
      <c r="A596" s="170" t="s">
        <v>1</v>
      </c>
      <c r="B596" s="170"/>
      <c r="C596" s="170" t="s">
        <v>253</v>
      </c>
      <c r="D596" s="171">
        <f>D532+D542+D544+D562+D579+D547+D585+D593</f>
        <v>293800</v>
      </c>
      <c r="E596" s="171">
        <f>E532+E542+E544+E562+E579+E547+E585+E593+E583</f>
        <v>0</v>
      </c>
      <c r="F596" s="171">
        <f>F532+F542+F544+F562+F579+F547+F585+F593+F583</f>
        <v>293800</v>
      </c>
      <c r="G596" s="171">
        <f>G532+G542+G544+G562+G579+G547+G585+G593+G583</f>
        <v>20000</v>
      </c>
      <c r="H596" s="343">
        <f t="shared" si="131"/>
        <v>313800</v>
      </c>
      <c r="I596" s="171">
        <f>I532+I542+I544+I562+I579+I547+I585+I593</f>
        <v>0</v>
      </c>
      <c r="J596" s="239">
        <f t="shared" si="126"/>
        <v>313800</v>
      </c>
      <c r="K596" s="171">
        <f>K532+K540+K542+K544+K547+K562+K579+K583+K585+K593</f>
        <v>21850</v>
      </c>
      <c r="L596" s="236">
        <f t="shared" si="127"/>
        <v>335650</v>
      </c>
      <c r="M596" s="171">
        <f>M532+M540+M542+M544+M547+M562+M579+M583+M585+M593</f>
        <v>17000</v>
      </c>
      <c r="N596" s="236">
        <f t="shared" si="128"/>
        <v>352650</v>
      </c>
      <c r="O596" s="171">
        <f>O532+O540+O542+O544+O547+O562+O579+O583+O585+O593</f>
        <v>23000</v>
      </c>
      <c r="P596" s="236">
        <f t="shared" si="129"/>
        <v>375650</v>
      </c>
      <c r="Q596" s="171">
        <f>Q532+Q540+Q542+Q544+Q547+Q562+Q579+Q583+Q585+Q593</f>
        <v>-5700</v>
      </c>
      <c r="R596" s="236">
        <f t="shared" si="130"/>
        <v>369950</v>
      </c>
    </row>
    <row r="597" spans="1:18" ht="15">
      <c r="A597" s="62"/>
      <c r="B597" s="63"/>
      <c r="C597" s="20"/>
      <c r="D597" s="240"/>
      <c r="E597" s="240"/>
      <c r="F597" s="240"/>
      <c r="G597" s="344"/>
      <c r="H597" s="337">
        <f t="shared" si="131"/>
        <v>0</v>
      </c>
      <c r="I597" s="344"/>
      <c r="J597" s="241"/>
      <c r="K597" s="241"/>
      <c r="L597" s="209"/>
      <c r="M597" s="241"/>
      <c r="N597" s="209"/>
      <c r="O597" s="241"/>
      <c r="P597" s="209"/>
      <c r="Q597" s="241"/>
      <c r="R597" s="209"/>
    </row>
    <row r="598" spans="1:18" ht="12.75">
      <c r="A598" s="56">
        <v>43</v>
      </c>
      <c r="B598" s="13" t="s">
        <v>254</v>
      </c>
      <c r="C598" s="13" t="s">
        <v>255</v>
      </c>
      <c r="D598" s="237"/>
      <c r="E598" s="237"/>
      <c r="F598" s="237"/>
      <c r="G598" s="345">
        <v>0</v>
      </c>
      <c r="H598" s="111">
        <f t="shared" si="131"/>
        <v>0</v>
      </c>
      <c r="I598" s="345">
        <v>0</v>
      </c>
      <c r="J598" s="242"/>
      <c r="K598" s="242">
        <v>0</v>
      </c>
      <c r="L598" s="30"/>
      <c r="M598" s="242">
        <v>0</v>
      </c>
      <c r="N598" s="30"/>
      <c r="O598" s="317">
        <v>0</v>
      </c>
      <c r="P598" s="30"/>
      <c r="Q598" s="317">
        <v>0</v>
      </c>
      <c r="R598" s="30"/>
    </row>
    <row r="599" spans="1:18" ht="12.75">
      <c r="A599" s="56">
        <v>43</v>
      </c>
      <c r="B599" s="13" t="s">
        <v>252</v>
      </c>
      <c r="C599" s="13" t="s">
        <v>224</v>
      </c>
      <c r="D599" s="243"/>
      <c r="E599" s="243"/>
      <c r="F599" s="243"/>
      <c r="G599" s="345">
        <v>0</v>
      </c>
      <c r="H599" s="111">
        <f t="shared" si="131"/>
        <v>0</v>
      </c>
      <c r="I599" s="345">
        <v>0</v>
      </c>
      <c r="J599" s="242"/>
      <c r="K599" s="242">
        <v>0</v>
      </c>
      <c r="L599" s="30"/>
      <c r="M599" s="242">
        <v>0</v>
      </c>
      <c r="N599" s="30"/>
      <c r="O599" s="317">
        <v>0</v>
      </c>
      <c r="P599" s="30"/>
      <c r="Q599" s="317">
        <v>0</v>
      </c>
      <c r="R599" s="30"/>
    </row>
    <row r="600" spans="1:18" ht="12.75">
      <c r="A600" s="170"/>
      <c r="B600" s="170"/>
      <c r="C600" s="170" t="s">
        <v>256</v>
      </c>
      <c r="D600" s="171">
        <f aca="true" t="shared" si="135" ref="D600:J600">D596+D598+D599</f>
        <v>293800</v>
      </c>
      <c r="E600" s="171">
        <f t="shared" si="135"/>
        <v>0</v>
      </c>
      <c r="F600" s="171">
        <f t="shared" si="135"/>
        <v>293800</v>
      </c>
      <c r="G600" s="346">
        <f t="shared" si="135"/>
        <v>20000</v>
      </c>
      <c r="H600" s="343">
        <f t="shared" si="131"/>
        <v>313800</v>
      </c>
      <c r="I600" s="346">
        <f>I596+I598+I599</f>
        <v>0</v>
      </c>
      <c r="J600" s="239">
        <f t="shared" si="135"/>
        <v>313800</v>
      </c>
      <c r="K600" s="239">
        <f aca="true" t="shared" si="136" ref="K600:P600">K596+K598+K599</f>
        <v>21850</v>
      </c>
      <c r="L600" s="236">
        <f t="shared" si="136"/>
        <v>335650</v>
      </c>
      <c r="M600" s="239">
        <f t="shared" si="136"/>
        <v>17000</v>
      </c>
      <c r="N600" s="236">
        <f t="shared" si="136"/>
        <v>352650</v>
      </c>
      <c r="O600" s="239">
        <f t="shared" si="136"/>
        <v>23000</v>
      </c>
      <c r="P600" s="236">
        <f t="shared" si="136"/>
        <v>375650</v>
      </c>
      <c r="Q600" s="239">
        <f>Q596+Q598+Q599</f>
        <v>-5700</v>
      </c>
      <c r="R600" s="236">
        <f>R596+R598+R599</f>
        <v>369950</v>
      </c>
    </row>
    <row r="601" spans="1:8" ht="15">
      <c r="A601" s="87"/>
      <c r="B601" s="80" t="s">
        <v>293</v>
      </c>
      <c r="C601" s="81"/>
      <c r="H601" s="4"/>
    </row>
    <row r="602" spans="1:18" ht="18">
      <c r="A602" s="34"/>
      <c r="B602" s="65" t="s">
        <v>259</v>
      </c>
      <c r="C602" s="7"/>
      <c r="D602" s="77" t="s">
        <v>463</v>
      </c>
      <c r="E602" s="368" t="s">
        <v>465</v>
      </c>
      <c r="F602" s="82" t="s">
        <v>467</v>
      </c>
      <c r="G602" s="200" t="s">
        <v>487</v>
      </c>
      <c r="H602" s="200" t="s">
        <v>486</v>
      </c>
      <c r="I602" s="200" t="s">
        <v>506</v>
      </c>
      <c r="J602" s="82" t="s">
        <v>467</v>
      </c>
      <c r="K602" s="200" t="s">
        <v>509</v>
      </c>
      <c r="L602" s="229" t="s">
        <v>486</v>
      </c>
      <c r="M602" s="200" t="s">
        <v>519</v>
      </c>
      <c r="N602" s="229" t="s">
        <v>486</v>
      </c>
      <c r="O602" s="200" t="s">
        <v>520</v>
      </c>
      <c r="P602" s="229" t="s">
        <v>486</v>
      </c>
      <c r="Q602" s="200" t="s">
        <v>524</v>
      </c>
      <c r="R602" s="229" t="s">
        <v>486</v>
      </c>
    </row>
    <row r="603" spans="1:18" ht="12.75">
      <c r="A603" s="50"/>
      <c r="B603" s="66"/>
      <c r="C603" s="10"/>
      <c r="D603" s="78">
        <v>2017</v>
      </c>
      <c r="E603" s="369">
        <v>2017</v>
      </c>
      <c r="F603" s="102" t="s">
        <v>466</v>
      </c>
      <c r="G603" s="201" t="s">
        <v>488</v>
      </c>
      <c r="H603" s="201" t="s">
        <v>466</v>
      </c>
      <c r="I603" s="201" t="s">
        <v>505</v>
      </c>
      <c r="J603" s="102" t="s">
        <v>466</v>
      </c>
      <c r="K603" s="102" t="s">
        <v>505</v>
      </c>
      <c r="L603" s="230" t="s">
        <v>466</v>
      </c>
      <c r="M603" s="102" t="s">
        <v>505</v>
      </c>
      <c r="N603" s="230" t="s">
        <v>466</v>
      </c>
      <c r="O603" s="102" t="s">
        <v>505</v>
      </c>
      <c r="P603" s="230" t="s">
        <v>466</v>
      </c>
      <c r="Q603" s="102" t="s">
        <v>505</v>
      </c>
      <c r="R603" s="230" t="s">
        <v>466</v>
      </c>
    </row>
    <row r="604" spans="1:18" ht="12.75">
      <c r="A604" s="31"/>
      <c r="B604" s="16">
        <v>821005</v>
      </c>
      <c r="C604" s="16" t="s">
        <v>257</v>
      </c>
      <c r="D604" s="167">
        <v>0</v>
      </c>
      <c r="E604" s="167"/>
      <c r="F604" s="113">
        <f aca="true" t="shared" si="137" ref="F604:F609">D604+E604</f>
        <v>0</v>
      </c>
      <c r="G604" s="289">
        <v>0</v>
      </c>
      <c r="H604" s="111">
        <f aca="true" t="shared" si="138" ref="H604:H609">F604+G604</f>
        <v>0</v>
      </c>
      <c r="I604" s="289">
        <v>0</v>
      </c>
      <c r="J604" s="221">
        <f aca="true" t="shared" si="139" ref="J604:J609">F604+G604</f>
        <v>0</v>
      </c>
      <c r="K604" s="304">
        <v>0</v>
      </c>
      <c r="L604" s="202">
        <f aca="true" t="shared" si="140" ref="L604:L609">J604+K604</f>
        <v>0</v>
      </c>
      <c r="M604" s="304">
        <v>0</v>
      </c>
      <c r="N604" s="202">
        <f aca="true" t="shared" si="141" ref="N604:N609">L604+M604</f>
        <v>0</v>
      </c>
      <c r="O604" s="304">
        <v>0</v>
      </c>
      <c r="P604" s="202">
        <f aca="true" t="shared" si="142" ref="P604:P609">N604+O604</f>
        <v>0</v>
      </c>
      <c r="Q604" s="304">
        <v>0</v>
      </c>
      <c r="R604" s="202">
        <f aca="true" t="shared" si="143" ref="R604:R609">P604+Q604</f>
        <v>0</v>
      </c>
    </row>
    <row r="605" spans="1:18" ht="12.75">
      <c r="A605" s="31"/>
      <c r="B605" s="16">
        <v>821005</v>
      </c>
      <c r="C605" s="16" t="s">
        <v>257</v>
      </c>
      <c r="D605" s="113">
        <v>0</v>
      </c>
      <c r="E605" s="113"/>
      <c r="F605" s="113">
        <f t="shared" si="137"/>
        <v>0</v>
      </c>
      <c r="G605" s="289">
        <v>0</v>
      </c>
      <c r="H605" s="111">
        <f t="shared" si="138"/>
        <v>0</v>
      </c>
      <c r="I605" s="289">
        <v>0</v>
      </c>
      <c r="J605" s="221">
        <f t="shared" si="139"/>
        <v>0</v>
      </c>
      <c r="K605" s="304">
        <v>0</v>
      </c>
      <c r="L605" s="202">
        <f t="shared" si="140"/>
        <v>0</v>
      </c>
      <c r="M605" s="304">
        <v>0</v>
      </c>
      <c r="N605" s="202">
        <f t="shared" si="141"/>
        <v>0</v>
      </c>
      <c r="O605" s="304">
        <v>0</v>
      </c>
      <c r="P605" s="202">
        <f t="shared" si="142"/>
        <v>0</v>
      </c>
      <c r="Q605" s="304">
        <v>0</v>
      </c>
      <c r="R605" s="202">
        <f t="shared" si="143"/>
        <v>0</v>
      </c>
    </row>
    <row r="606" spans="1:18" ht="12.75">
      <c r="A606" s="31"/>
      <c r="B606" s="16">
        <v>821005</v>
      </c>
      <c r="C606" s="16" t="s">
        <v>370</v>
      </c>
      <c r="D606" s="113">
        <v>133920</v>
      </c>
      <c r="E606" s="113"/>
      <c r="F606" s="113">
        <f t="shared" si="137"/>
        <v>133920</v>
      </c>
      <c r="G606" s="289">
        <v>0</v>
      </c>
      <c r="H606" s="111">
        <f t="shared" si="138"/>
        <v>133920</v>
      </c>
      <c r="I606" s="289">
        <v>0</v>
      </c>
      <c r="J606" s="221">
        <f t="shared" si="139"/>
        <v>133920</v>
      </c>
      <c r="K606" s="304">
        <v>0</v>
      </c>
      <c r="L606" s="202">
        <f t="shared" si="140"/>
        <v>133920</v>
      </c>
      <c r="M606" s="304">
        <v>0</v>
      </c>
      <c r="N606" s="202">
        <f t="shared" si="141"/>
        <v>133920</v>
      </c>
      <c r="O606" s="304">
        <v>0</v>
      </c>
      <c r="P606" s="202">
        <f t="shared" si="142"/>
        <v>133920</v>
      </c>
      <c r="Q606" s="304">
        <v>0</v>
      </c>
      <c r="R606" s="202">
        <f t="shared" si="143"/>
        <v>133920</v>
      </c>
    </row>
    <row r="607" spans="1:18" ht="12.75">
      <c r="A607" s="31"/>
      <c r="B607" s="16">
        <v>814</v>
      </c>
      <c r="C607" s="16" t="s">
        <v>360</v>
      </c>
      <c r="D607" s="113">
        <v>0</v>
      </c>
      <c r="E607" s="113"/>
      <c r="F607" s="113">
        <f t="shared" si="137"/>
        <v>0</v>
      </c>
      <c r="G607" s="289">
        <v>0</v>
      </c>
      <c r="H607" s="111">
        <f t="shared" si="138"/>
        <v>0</v>
      </c>
      <c r="I607" s="289">
        <v>0</v>
      </c>
      <c r="J607" s="221">
        <f t="shared" si="139"/>
        <v>0</v>
      </c>
      <c r="K607" s="304">
        <v>0</v>
      </c>
      <c r="L607" s="202">
        <f t="shared" si="140"/>
        <v>0</v>
      </c>
      <c r="M607" s="304">
        <v>0</v>
      </c>
      <c r="N607" s="202">
        <f t="shared" si="141"/>
        <v>0</v>
      </c>
      <c r="O607" s="304">
        <v>0</v>
      </c>
      <c r="P607" s="202">
        <f t="shared" si="142"/>
        <v>0</v>
      </c>
      <c r="Q607" s="304">
        <v>0</v>
      </c>
      <c r="R607" s="202">
        <f t="shared" si="143"/>
        <v>0</v>
      </c>
    </row>
    <row r="608" spans="1:18" ht="12.75">
      <c r="A608" s="31"/>
      <c r="B608" s="16">
        <v>821007</v>
      </c>
      <c r="C608" s="16" t="s">
        <v>362</v>
      </c>
      <c r="D608" s="113">
        <v>30000</v>
      </c>
      <c r="E608" s="113"/>
      <c r="F608" s="113">
        <f t="shared" si="137"/>
        <v>30000</v>
      </c>
      <c r="G608" s="289">
        <v>0</v>
      </c>
      <c r="H608" s="111">
        <f t="shared" si="138"/>
        <v>30000</v>
      </c>
      <c r="I608" s="289">
        <v>0</v>
      </c>
      <c r="J608" s="221">
        <f t="shared" si="139"/>
        <v>30000</v>
      </c>
      <c r="K608" s="304">
        <v>0</v>
      </c>
      <c r="L608" s="202">
        <f t="shared" si="140"/>
        <v>30000</v>
      </c>
      <c r="M608" s="304">
        <v>0</v>
      </c>
      <c r="N608" s="202">
        <f t="shared" si="141"/>
        <v>30000</v>
      </c>
      <c r="O608" s="304">
        <v>0</v>
      </c>
      <c r="P608" s="202">
        <f t="shared" si="142"/>
        <v>30000</v>
      </c>
      <c r="Q608" s="304">
        <v>0</v>
      </c>
      <c r="R608" s="202">
        <f t="shared" si="143"/>
        <v>30000</v>
      </c>
    </row>
    <row r="609" spans="1:18" ht="12.75">
      <c r="A609" s="31"/>
      <c r="B609" s="16">
        <v>813002</v>
      </c>
      <c r="C609" s="16" t="s">
        <v>484</v>
      </c>
      <c r="D609" s="113"/>
      <c r="E609" s="113">
        <v>35000</v>
      </c>
      <c r="F609" s="113">
        <f t="shared" si="137"/>
        <v>35000</v>
      </c>
      <c r="G609" s="289">
        <v>0</v>
      </c>
      <c r="H609" s="111">
        <f t="shared" si="138"/>
        <v>35000</v>
      </c>
      <c r="I609" s="289">
        <v>0</v>
      </c>
      <c r="J609" s="221">
        <f t="shared" si="139"/>
        <v>35000</v>
      </c>
      <c r="K609" s="304">
        <v>0</v>
      </c>
      <c r="L609" s="202">
        <f t="shared" si="140"/>
        <v>35000</v>
      </c>
      <c r="M609" s="304">
        <v>0</v>
      </c>
      <c r="N609" s="202">
        <f t="shared" si="141"/>
        <v>35000</v>
      </c>
      <c r="O609" s="304">
        <v>0</v>
      </c>
      <c r="P609" s="202">
        <f t="shared" si="142"/>
        <v>35000</v>
      </c>
      <c r="Q609" s="304">
        <v>0</v>
      </c>
      <c r="R609" s="202">
        <f t="shared" si="143"/>
        <v>35000</v>
      </c>
    </row>
    <row r="610" spans="1:18" ht="12.75">
      <c r="A610" s="31"/>
      <c r="B610" s="16">
        <v>813002</v>
      </c>
      <c r="C610" s="16" t="s">
        <v>522</v>
      </c>
      <c r="D610" s="113"/>
      <c r="E610" s="113"/>
      <c r="F610" s="113"/>
      <c r="G610" s="289"/>
      <c r="H610" s="111"/>
      <c r="I610" s="289"/>
      <c r="J610" s="221"/>
      <c r="K610" s="304"/>
      <c r="L610" s="202"/>
      <c r="M610" s="304"/>
      <c r="N610" s="202"/>
      <c r="O610" s="202">
        <v>26100</v>
      </c>
      <c r="P610" s="202">
        <f>O610+N610</f>
        <v>26100</v>
      </c>
      <c r="Q610" s="202">
        <v>0</v>
      </c>
      <c r="R610" s="202">
        <f>Q610+P610</f>
        <v>26100</v>
      </c>
    </row>
    <row r="611" spans="1:18" ht="12.75">
      <c r="A611" s="31"/>
      <c r="B611" s="64"/>
      <c r="C611" s="64" t="s">
        <v>258</v>
      </c>
      <c r="D611" s="79">
        <f>SUM(D604:D610)</f>
        <v>163920</v>
      </c>
      <c r="E611" s="79">
        <f aca="true" t="shared" si="144" ref="E611:P611">SUM(E604:E610)</f>
        <v>35000</v>
      </c>
      <c r="F611" s="79">
        <f t="shared" si="144"/>
        <v>198920</v>
      </c>
      <c r="G611" s="79">
        <f t="shared" si="144"/>
        <v>0</v>
      </c>
      <c r="H611" s="79">
        <f t="shared" si="144"/>
        <v>198920</v>
      </c>
      <c r="I611" s="79">
        <f t="shared" si="144"/>
        <v>0</v>
      </c>
      <c r="J611" s="79">
        <f t="shared" si="144"/>
        <v>198920</v>
      </c>
      <c r="K611" s="79">
        <f t="shared" si="144"/>
        <v>0</v>
      </c>
      <c r="L611" s="79">
        <f t="shared" si="144"/>
        <v>198920</v>
      </c>
      <c r="M611" s="79">
        <f t="shared" si="144"/>
        <v>0</v>
      </c>
      <c r="N611" s="79">
        <f t="shared" si="144"/>
        <v>198920</v>
      </c>
      <c r="O611" s="79">
        <f t="shared" si="144"/>
        <v>26100</v>
      </c>
      <c r="P611" s="79">
        <f t="shared" si="144"/>
        <v>225020</v>
      </c>
      <c r="Q611" s="79">
        <f>SUM(Q604:Q610)</f>
        <v>0</v>
      </c>
      <c r="R611" s="79">
        <f>SUM(R604:R610)</f>
        <v>225020</v>
      </c>
    </row>
    <row r="612" spans="2:8" ht="12.75">
      <c r="B612" s="22"/>
      <c r="C612" s="22"/>
      <c r="H612" s="4"/>
    </row>
    <row r="613" spans="2:18" ht="12.75">
      <c r="B613" s="65" t="s">
        <v>259</v>
      </c>
      <c r="C613" s="7"/>
      <c r="D613" s="77" t="s">
        <v>463</v>
      </c>
      <c r="E613" s="368" t="s">
        <v>465</v>
      </c>
      <c r="F613" s="82" t="s">
        <v>467</v>
      </c>
      <c r="G613" s="200" t="s">
        <v>487</v>
      </c>
      <c r="H613" s="200" t="s">
        <v>486</v>
      </c>
      <c r="I613" s="200" t="s">
        <v>506</v>
      </c>
      <c r="J613" s="82" t="s">
        <v>467</v>
      </c>
      <c r="K613" s="200" t="s">
        <v>509</v>
      </c>
      <c r="L613" s="229" t="s">
        <v>486</v>
      </c>
      <c r="M613" s="200" t="s">
        <v>519</v>
      </c>
      <c r="N613" s="229" t="s">
        <v>486</v>
      </c>
      <c r="O613" s="200" t="s">
        <v>520</v>
      </c>
      <c r="P613" s="229" t="s">
        <v>486</v>
      </c>
      <c r="Q613" s="200" t="s">
        <v>524</v>
      </c>
      <c r="R613" s="229" t="s">
        <v>486</v>
      </c>
    </row>
    <row r="614" spans="2:18" ht="12.75">
      <c r="B614" s="66"/>
      <c r="C614" s="10"/>
      <c r="D614" s="78">
        <v>2017</v>
      </c>
      <c r="E614" s="369">
        <v>2017</v>
      </c>
      <c r="F614" s="102" t="s">
        <v>466</v>
      </c>
      <c r="G614" s="201" t="s">
        <v>488</v>
      </c>
      <c r="H614" s="201" t="s">
        <v>466</v>
      </c>
      <c r="I614" s="201" t="s">
        <v>505</v>
      </c>
      <c r="J614" s="102" t="s">
        <v>466</v>
      </c>
      <c r="K614" s="102" t="s">
        <v>505</v>
      </c>
      <c r="L614" s="230" t="s">
        <v>466</v>
      </c>
      <c r="M614" s="102" t="s">
        <v>505</v>
      </c>
      <c r="N614" s="230" t="s">
        <v>466</v>
      </c>
      <c r="O614" s="102" t="s">
        <v>505</v>
      </c>
      <c r="P614" s="230" t="s">
        <v>466</v>
      </c>
      <c r="Q614" s="102" t="s">
        <v>505</v>
      </c>
      <c r="R614" s="230" t="s">
        <v>466</v>
      </c>
    </row>
    <row r="615" spans="2:18" ht="12.75">
      <c r="B615" s="56" t="s">
        <v>260</v>
      </c>
      <c r="C615" s="56"/>
      <c r="D615" s="351">
        <f aca="true" t="shared" si="145" ref="D615:L615">D518+D524+D525</f>
        <v>6550653</v>
      </c>
      <c r="E615" s="351">
        <f t="shared" si="145"/>
        <v>41289</v>
      </c>
      <c r="F615" s="351">
        <f t="shared" si="145"/>
        <v>6591942</v>
      </c>
      <c r="G615" s="351">
        <f t="shared" si="145"/>
        <v>0</v>
      </c>
      <c r="H615" s="351">
        <f t="shared" si="145"/>
        <v>6591942</v>
      </c>
      <c r="I615" s="351">
        <f t="shared" si="145"/>
        <v>271128</v>
      </c>
      <c r="J615" s="351">
        <f t="shared" si="145"/>
        <v>6863070</v>
      </c>
      <c r="K615" s="351">
        <f t="shared" si="145"/>
        <v>123135</v>
      </c>
      <c r="L615" s="351">
        <f t="shared" si="145"/>
        <v>6986205</v>
      </c>
      <c r="M615" s="351">
        <f aca="true" t="shared" si="146" ref="M615:R615">M518+M524+M525</f>
        <v>100671</v>
      </c>
      <c r="N615" s="351">
        <f t="shared" si="146"/>
        <v>7086876</v>
      </c>
      <c r="O615" s="351">
        <f t="shared" si="146"/>
        <v>21191</v>
      </c>
      <c r="P615" s="351">
        <f t="shared" si="146"/>
        <v>7108067</v>
      </c>
      <c r="Q615" s="351">
        <f t="shared" si="146"/>
        <v>19620</v>
      </c>
      <c r="R615" s="351">
        <f t="shared" si="146"/>
        <v>7127687</v>
      </c>
    </row>
    <row r="616" spans="2:18" ht="12.75">
      <c r="B616" s="56" t="s">
        <v>261</v>
      </c>
      <c r="C616" s="56"/>
      <c r="D616" s="351">
        <f aca="true" t="shared" si="147" ref="D616:L616">D600</f>
        <v>293800</v>
      </c>
      <c r="E616" s="351">
        <f t="shared" si="147"/>
        <v>0</v>
      </c>
      <c r="F616" s="351">
        <f t="shared" si="147"/>
        <v>293800</v>
      </c>
      <c r="G616" s="351">
        <f t="shared" si="147"/>
        <v>20000</v>
      </c>
      <c r="H616" s="351">
        <f t="shared" si="147"/>
        <v>313800</v>
      </c>
      <c r="I616" s="351">
        <f t="shared" si="147"/>
        <v>0</v>
      </c>
      <c r="J616" s="351">
        <f t="shared" si="147"/>
        <v>313800</v>
      </c>
      <c r="K616" s="351">
        <f t="shared" si="147"/>
        <v>21850</v>
      </c>
      <c r="L616" s="351">
        <f t="shared" si="147"/>
        <v>335650</v>
      </c>
      <c r="M616" s="351">
        <f aca="true" t="shared" si="148" ref="M616:R616">M600</f>
        <v>17000</v>
      </c>
      <c r="N616" s="351">
        <f t="shared" si="148"/>
        <v>352650</v>
      </c>
      <c r="O616" s="351">
        <f t="shared" si="148"/>
        <v>23000</v>
      </c>
      <c r="P616" s="351">
        <f t="shared" si="148"/>
        <v>375650</v>
      </c>
      <c r="Q616" s="351">
        <f t="shared" si="148"/>
        <v>-5700</v>
      </c>
      <c r="R616" s="351">
        <f t="shared" si="148"/>
        <v>369950</v>
      </c>
    </row>
    <row r="617" spans="2:18" ht="12.75">
      <c r="B617" s="56" t="s">
        <v>258</v>
      </c>
      <c r="C617" s="56"/>
      <c r="D617" s="113">
        <f aca="true" t="shared" si="149" ref="D617:L617">D611</f>
        <v>163920</v>
      </c>
      <c r="E617" s="113">
        <f t="shared" si="149"/>
        <v>35000</v>
      </c>
      <c r="F617" s="113">
        <f t="shared" si="149"/>
        <v>198920</v>
      </c>
      <c r="G617" s="113">
        <f t="shared" si="149"/>
        <v>0</v>
      </c>
      <c r="H617" s="113">
        <f t="shared" si="149"/>
        <v>198920</v>
      </c>
      <c r="I617" s="113">
        <f t="shared" si="149"/>
        <v>0</v>
      </c>
      <c r="J617" s="113">
        <f t="shared" si="149"/>
        <v>198920</v>
      </c>
      <c r="K617" s="113">
        <f t="shared" si="149"/>
        <v>0</v>
      </c>
      <c r="L617" s="113">
        <f t="shared" si="149"/>
        <v>198920</v>
      </c>
      <c r="M617" s="113">
        <f aca="true" t="shared" si="150" ref="M617:R617">M611</f>
        <v>0</v>
      </c>
      <c r="N617" s="113">
        <f t="shared" si="150"/>
        <v>198920</v>
      </c>
      <c r="O617" s="113">
        <f t="shared" si="150"/>
        <v>26100</v>
      </c>
      <c r="P617" s="113">
        <f t="shared" si="150"/>
        <v>225020</v>
      </c>
      <c r="Q617" s="113">
        <f t="shared" si="150"/>
        <v>0</v>
      </c>
      <c r="R617" s="113">
        <f t="shared" si="150"/>
        <v>225020</v>
      </c>
    </row>
    <row r="618" spans="2:18" ht="12.75">
      <c r="B618" s="103" t="s">
        <v>262</v>
      </c>
      <c r="C618" s="103"/>
      <c r="D618" s="168">
        <f aca="true" t="shared" si="151" ref="D618:L618">SUM(D615:D617)</f>
        <v>7008373</v>
      </c>
      <c r="E618" s="168">
        <f t="shared" si="151"/>
        <v>76289</v>
      </c>
      <c r="F618" s="168">
        <f t="shared" si="151"/>
        <v>7084662</v>
      </c>
      <c r="G618" s="168">
        <f t="shared" si="151"/>
        <v>20000</v>
      </c>
      <c r="H618" s="168">
        <f>SUM(H615:H617)</f>
        <v>7104662</v>
      </c>
      <c r="I618" s="168">
        <f>SUM(I615:I617)</f>
        <v>271128</v>
      </c>
      <c r="J618" s="168">
        <f t="shared" si="151"/>
        <v>7375790</v>
      </c>
      <c r="K618" s="168">
        <f t="shared" si="151"/>
        <v>144985</v>
      </c>
      <c r="L618" s="168">
        <f t="shared" si="151"/>
        <v>7520775</v>
      </c>
      <c r="M618" s="168">
        <f aca="true" t="shared" si="152" ref="M618:R618">SUM(M615:M617)</f>
        <v>117671</v>
      </c>
      <c r="N618" s="168">
        <f t="shared" si="152"/>
        <v>7638446</v>
      </c>
      <c r="O618" s="168">
        <f t="shared" si="152"/>
        <v>70291</v>
      </c>
      <c r="P618" s="168">
        <f t="shared" si="152"/>
        <v>7708737</v>
      </c>
      <c r="Q618" s="168">
        <f t="shared" si="152"/>
        <v>13920</v>
      </c>
      <c r="R618" s="168">
        <f t="shared" si="152"/>
        <v>7722657</v>
      </c>
    </row>
    <row r="619" spans="2:8" ht="11.25" customHeight="1">
      <c r="B619" s="81"/>
      <c r="C619" s="81"/>
      <c r="D619" s="291"/>
      <c r="E619" s="291"/>
      <c r="F619" s="291"/>
      <c r="H619" s="4"/>
    </row>
    <row r="620" spans="2:8" ht="8.25" customHeight="1" hidden="1">
      <c r="B620" s="81"/>
      <c r="C620" s="81"/>
      <c r="D620" s="291"/>
      <c r="E620" s="291"/>
      <c r="F620" s="291"/>
      <c r="H620" s="4"/>
    </row>
    <row r="621" spans="2:18" ht="16.5" customHeight="1">
      <c r="B621" s="65" t="s">
        <v>259</v>
      </c>
      <c r="C621" s="7"/>
      <c r="D621" s="77" t="s">
        <v>463</v>
      </c>
      <c r="E621" s="368" t="s">
        <v>465</v>
      </c>
      <c r="F621" s="82" t="s">
        <v>467</v>
      </c>
      <c r="G621" s="200" t="s">
        <v>487</v>
      </c>
      <c r="H621" s="200" t="s">
        <v>486</v>
      </c>
      <c r="I621" s="200" t="s">
        <v>506</v>
      </c>
      <c r="J621" s="82" t="s">
        <v>467</v>
      </c>
      <c r="K621" s="200" t="s">
        <v>509</v>
      </c>
      <c r="L621" s="229" t="s">
        <v>486</v>
      </c>
      <c r="M621" s="200" t="s">
        <v>519</v>
      </c>
      <c r="N621" s="229" t="s">
        <v>486</v>
      </c>
      <c r="O621" s="200" t="s">
        <v>520</v>
      </c>
      <c r="P621" s="229" t="s">
        <v>486</v>
      </c>
      <c r="Q621" s="200" t="s">
        <v>524</v>
      </c>
      <c r="R621" s="229" t="s">
        <v>486</v>
      </c>
    </row>
    <row r="622" spans="2:18" ht="9.75" customHeight="1" hidden="1">
      <c r="B622" s="66"/>
      <c r="C622" s="10"/>
      <c r="D622" s="78">
        <v>2017</v>
      </c>
      <c r="E622" s="369">
        <v>2017</v>
      </c>
      <c r="F622" s="102" t="s">
        <v>466</v>
      </c>
      <c r="G622" s="201" t="s">
        <v>488</v>
      </c>
      <c r="H622" s="201" t="s">
        <v>466</v>
      </c>
      <c r="I622" s="201" t="s">
        <v>505</v>
      </c>
      <c r="J622" s="102" t="s">
        <v>466</v>
      </c>
      <c r="K622" s="102" t="s">
        <v>505</v>
      </c>
      <c r="L622" s="230" t="s">
        <v>466</v>
      </c>
      <c r="M622" s="102" t="s">
        <v>505</v>
      </c>
      <c r="N622" s="230" t="s">
        <v>466</v>
      </c>
      <c r="O622" s="102" t="s">
        <v>505</v>
      </c>
      <c r="P622" s="230" t="s">
        <v>466</v>
      </c>
      <c r="Q622" s="102" t="s">
        <v>505</v>
      </c>
      <c r="R622" s="230" t="s">
        <v>466</v>
      </c>
    </row>
    <row r="623" spans="2:18" ht="12.75" hidden="1">
      <c r="B623" s="65" t="s">
        <v>259</v>
      </c>
      <c r="C623" s="7"/>
      <c r="D623" s="77"/>
      <c r="E623" s="368"/>
      <c r="F623" s="82"/>
      <c r="G623" s="200"/>
      <c r="H623" s="200"/>
      <c r="I623" s="200"/>
      <c r="J623" s="82"/>
      <c r="K623" s="200"/>
      <c r="L623" s="229"/>
      <c r="M623" s="200"/>
      <c r="N623" s="229"/>
      <c r="O623" s="200"/>
      <c r="P623" s="229"/>
      <c r="Q623" s="200"/>
      <c r="R623" s="229"/>
    </row>
    <row r="624" spans="2:18" ht="12.75">
      <c r="B624" s="66"/>
      <c r="C624" s="10"/>
      <c r="D624" s="78">
        <v>2017</v>
      </c>
      <c r="E624" s="369"/>
      <c r="F624" s="102"/>
      <c r="G624" s="201" t="s">
        <v>488</v>
      </c>
      <c r="H624" s="201" t="s">
        <v>466</v>
      </c>
      <c r="I624" s="201" t="s">
        <v>507</v>
      </c>
      <c r="J624" s="102" t="s">
        <v>466</v>
      </c>
      <c r="K624" s="102" t="s">
        <v>507</v>
      </c>
      <c r="L624" s="230" t="s">
        <v>466</v>
      </c>
      <c r="M624" s="102" t="s">
        <v>507</v>
      </c>
      <c r="N624" s="230" t="s">
        <v>466</v>
      </c>
      <c r="O624" s="102" t="s">
        <v>507</v>
      </c>
      <c r="P624" s="230" t="s">
        <v>466</v>
      </c>
      <c r="Q624" s="102" t="s">
        <v>507</v>
      </c>
      <c r="R624" s="230" t="s">
        <v>466</v>
      </c>
    </row>
    <row r="625" spans="2:18" ht="12.75">
      <c r="B625" s="17" t="s">
        <v>0</v>
      </c>
      <c r="C625" s="17"/>
      <c r="D625" s="149">
        <f>Príjmy!D103</f>
        <v>6889026</v>
      </c>
      <c r="E625" s="149">
        <f>Príjmy!E103</f>
        <v>78900</v>
      </c>
      <c r="F625" s="149">
        <f>D625+E625</f>
        <v>6967926</v>
      </c>
      <c r="G625" s="149">
        <f>Príjmy!G65</f>
        <v>0</v>
      </c>
      <c r="H625" s="149">
        <f>F625+G625</f>
        <v>6967926</v>
      </c>
      <c r="I625" s="149">
        <f>Príjmy!I103</f>
        <v>250433</v>
      </c>
      <c r="J625" s="149">
        <f>H625+I625</f>
        <v>7218359</v>
      </c>
      <c r="K625" s="149">
        <f>Príjmy!K103</f>
        <v>-26160</v>
      </c>
      <c r="L625" s="202">
        <f>J625+K625</f>
        <v>7192199</v>
      </c>
      <c r="M625" s="149">
        <f>Príjmy!M103</f>
        <v>0</v>
      </c>
      <c r="N625" s="202">
        <f>L625+M625</f>
        <v>7192199</v>
      </c>
      <c r="O625" s="149">
        <f>Príjmy!O103</f>
        <v>0</v>
      </c>
      <c r="P625" s="202">
        <f>N625+O625</f>
        <v>7192199</v>
      </c>
      <c r="Q625" s="149">
        <f>Príjmy!Q103</f>
        <v>0</v>
      </c>
      <c r="R625" s="202">
        <f>P625+Q625</f>
        <v>7192199</v>
      </c>
    </row>
    <row r="626" spans="2:18" ht="12.75">
      <c r="B626" s="17" t="s">
        <v>42</v>
      </c>
      <c r="C626" s="17"/>
      <c r="D626" s="149">
        <f>Príjmy!D82</f>
        <v>35000</v>
      </c>
      <c r="E626" s="149">
        <f>Príjmy!E82</f>
        <v>0</v>
      </c>
      <c r="F626" s="149">
        <f>D626+E626</f>
        <v>35000</v>
      </c>
      <c r="G626" s="149">
        <f>Príjmy!I104</f>
        <v>0</v>
      </c>
      <c r="H626" s="149">
        <f>F626+G626</f>
        <v>35000</v>
      </c>
      <c r="I626" s="149">
        <f>Príjmy!I104</f>
        <v>0</v>
      </c>
      <c r="J626" s="149">
        <f>F626+G626</f>
        <v>35000</v>
      </c>
      <c r="K626" s="15">
        <f>Príjmy!K104</f>
        <v>0</v>
      </c>
      <c r="L626" s="202">
        <f>J626+K626</f>
        <v>35000</v>
      </c>
      <c r="M626" s="15">
        <f>Príjmy!M104</f>
        <v>0</v>
      </c>
      <c r="N626" s="202">
        <f>L626+M626</f>
        <v>35000</v>
      </c>
      <c r="O626" s="15">
        <f>Príjmy!O104</f>
        <v>0</v>
      </c>
      <c r="P626" s="202">
        <f>N626+O626</f>
        <v>35000</v>
      </c>
      <c r="Q626" s="15">
        <f>Príjmy!Q104</f>
        <v>0</v>
      </c>
      <c r="R626" s="202">
        <f>P626+Q626</f>
        <v>35000</v>
      </c>
    </row>
    <row r="627" spans="2:18" ht="12.75">
      <c r="B627" s="17" t="s">
        <v>54</v>
      </c>
      <c r="C627" s="17"/>
      <c r="D627" s="149">
        <f>Príjmy!D105</f>
        <v>0</v>
      </c>
      <c r="E627" s="149">
        <f>Príjmy!E105</f>
        <v>0</v>
      </c>
      <c r="F627" s="149">
        <f>D627+E627</f>
        <v>0</v>
      </c>
      <c r="G627" s="149">
        <f>Príjmy!I105</f>
        <v>0</v>
      </c>
      <c r="H627" s="149">
        <f>F627+G627</f>
        <v>0</v>
      </c>
      <c r="I627" s="149">
        <f>Príjmy!I105</f>
        <v>0</v>
      </c>
      <c r="J627" s="149">
        <f>F627+G627</f>
        <v>0</v>
      </c>
      <c r="K627" s="15">
        <f>Príjmy!K105</f>
        <v>191650</v>
      </c>
      <c r="L627" s="202">
        <f>J627+K627</f>
        <v>191650</v>
      </c>
      <c r="M627" s="15">
        <f>Príjmy!M105</f>
        <v>580718</v>
      </c>
      <c r="N627" s="202">
        <f>L627+M627</f>
        <v>772368</v>
      </c>
      <c r="O627" s="15">
        <f>Príjmy!O105</f>
        <v>0</v>
      </c>
      <c r="P627" s="202">
        <f>N627+O627</f>
        <v>772368</v>
      </c>
      <c r="Q627" s="15">
        <f>Príjmy!Q105</f>
        <v>0</v>
      </c>
      <c r="R627" s="202">
        <f>P627+Q627</f>
        <v>772368</v>
      </c>
    </row>
    <row r="628" spans="2:18" ht="12.75">
      <c r="B628" s="17" t="s">
        <v>55</v>
      </c>
      <c r="C628" s="17"/>
      <c r="D628" s="149">
        <v>239357</v>
      </c>
      <c r="E628" s="149">
        <v>0</v>
      </c>
      <c r="F628" s="149">
        <f>D628+E628</f>
        <v>239357</v>
      </c>
      <c r="G628" s="149">
        <f>Príjmy!I106</f>
        <v>0</v>
      </c>
      <c r="H628" s="149">
        <f>F628+G628</f>
        <v>239357</v>
      </c>
      <c r="I628" s="149">
        <f>Príjmy!I106</f>
        <v>0</v>
      </c>
      <c r="J628" s="149">
        <f>F628+G628</f>
        <v>239357</v>
      </c>
      <c r="K628" s="15">
        <f>Príjmy!K106</f>
        <v>0</v>
      </c>
      <c r="L628" s="202">
        <f>J628+K628</f>
        <v>239357</v>
      </c>
      <c r="M628" s="15">
        <f>Príjmy!M106</f>
        <v>0</v>
      </c>
      <c r="N628" s="202">
        <f>L628+M628</f>
        <v>239357</v>
      </c>
      <c r="O628" s="15">
        <f>Príjmy!O106</f>
        <v>0</v>
      </c>
      <c r="P628" s="202">
        <f>N628+O628</f>
        <v>239357</v>
      </c>
      <c r="Q628" s="15">
        <f>Príjmy!Q106</f>
        <v>0</v>
      </c>
      <c r="R628" s="202">
        <f>P628+Q628</f>
        <v>239357</v>
      </c>
    </row>
    <row r="629" spans="2:18" ht="12.75">
      <c r="B629" s="20" t="s">
        <v>56</v>
      </c>
      <c r="C629" s="20"/>
      <c r="D629" s="37">
        <f aca="true" t="shared" si="153" ref="D629:J629">SUM(D625:D628)</f>
        <v>7163383</v>
      </c>
      <c r="E629" s="37">
        <f t="shared" si="153"/>
        <v>78900</v>
      </c>
      <c r="F629" s="37">
        <f t="shared" si="153"/>
        <v>7242283</v>
      </c>
      <c r="G629" s="37">
        <f t="shared" si="153"/>
        <v>0</v>
      </c>
      <c r="H629" s="117">
        <f>F629+G629</f>
        <v>7242283</v>
      </c>
      <c r="I629" s="37">
        <f>SUM(I625:I628)</f>
        <v>250433</v>
      </c>
      <c r="J629" s="37">
        <f t="shared" si="153"/>
        <v>7492716</v>
      </c>
      <c r="K629" s="76">
        <f>SUM(K625:K628)</f>
        <v>165490</v>
      </c>
      <c r="L629" s="207">
        <f>J629+K629</f>
        <v>7658206</v>
      </c>
      <c r="M629" s="76">
        <f>SUM(M625:M628)</f>
        <v>580718</v>
      </c>
      <c r="N629" s="207">
        <f>L629+M629</f>
        <v>8238924</v>
      </c>
      <c r="O629" s="76">
        <f>SUM(O625:O628)</f>
        <v>0</v>
      </c>
      <c r="P629" s="207">
        <f>N629+O629</f>
        <v>8238924</v>
      </c>
      <c r="Q629" s="76">
        <f>SUM(Q625:Q628)</f>
        <v>0</v>
      </c>
      <c r="R629" s="207">
        <f>P629+Q629</f>
        <v>8238924</v>
      </c>
    </row>
    <row r="630" spans="2:18" ht="15.75">
      <c r="B630" s="347" t="s">
        <v>263</v>
      </c>
      <c r="C630" s="347"/>
      <c r="D630" s="348">
        <f aca="true" t="shared" si="154" ref="D630:J630">D629-D618</f>
        <v>155010</v>
      </c>
      <c r="E630" s="348">
        <f t="shared" si="154"/>
        <v>2611</v>
      </c>
      <c r="F630" s="348">
        <f t="shared" si="154"/>
        <v>157621</v>
      </c>
      <c r="G630" s="348">
        <f t="shared" si="154"/>
        <v>-20000</v>
      </c>
      <c r="H630" s="348">
        <f>H629-H618</f>
        <v>137621</v>
      </c>
      <c r="I630" s="348">
        <f>I629-I618</f>
        <v>-20695</v>
      </c>
      <c r="J630" s="348">
        <f t="shared" si="154"/>
        <v>116926</v>
      </c>
      <c r="K630" s="76">
        <f aca="true" t="shared" si="155" ref="K630:P630">K629-K618</f>
        <v>20505</v>
      </c>
      <c r="L630" s="76">
        <f t="shared" si="155"/>
        <v>137431</v>
      </c>
      <c r="M630" s="76">
        <f t="shared" si="155"/>
        <v>463047</v>
      </c>
      <c r="N630" s="76">
        <f t="shared" si="155"/>
        <v>600478</v>
      </c>
      <c r="O630" s="76">
        <f t="shared" si="155"/>
        <v>-70291</v>
      </c>
      <c r="P630" s="76">
        <f t="shared" si="155"/>
        <v>530187</v>
      </c>
      <c r="Q630" s="76">
        <f>Q629-Q618</f>
        <v>-13920</v>
      </c>
      <c r="R630" s="76">
        <f>R629-R618</f>
        <v>516267</v>
      </c>
    </row>
    <row r="631" ht="12.75">
      <c r="H631" s="4"/>
    </row>
    <row r="632" spans="2:18" ht="12.75">
      <c r="B632" s="65" t="s">
        <v>259</v>
      </c>
      <c r="C632" s="7"/>
      <c r="D632" s="349" t="s">
        <v>463</v>
      </c>
      <c r="E632" s="368" t="s">
        <v>465</v>
      </c>
      <c r="F632" s="82" t="s">
        <v>467</v>
      </c>
      <c r="G632" s="200" t="s">
        <v>487</v>
      </c>
      <c r="H632" s="200" t="s">
        <v>486</v>
      </c>
      <c r="I632" s="200" t="s">
        <v>506</v>
      </c>
      <c r="J632" s="82" t="s">
        <v>467</v>
      </c>
      <c r="K632" s="200" t="s">
        <v>509</v>
      </c>
      <c r="L632" s="229" t="s">
        <v>486</v>
      </c>
      <c r="M632" s="200" t="s">
        <v>519</v>
      </c>
      <c r="N632" s="229" t="s">
        <v>486</v>
      </c>
      <c r="O632" s="200" t="s">
        <v>520</v>
      </c>
      <c r="P632" s="229" t="s">
        <v>486</v>
      </c>
      <c r="Q632" s="200" t="s">
        <v>524</v>
      </c>
      <c r="R632" s="229" t="s">
        <v>486</v>
      </c>
    </row>
    <row r="633" spans="2:18" ht="12.75">
      <c r="B633" s="66" t="s">
        <v>264</v>
      </c>
      <c r="C633" s="10"/>
      <c r="D633" s="350">
        <v>2017</v>
      </c>
      <c r="E633" s="369">
        <v>2017</v>
      </c>
      <c r="F633" s="102" t="s">
        <v>466</v>
      </c>
      <c r="G633" s="201" t="s">
        <v>488</v>
      </c>
      <c r="H633" s="201" t="s">
        <v>466</v>
      </c>
      <c r="I633" s="201" t="s">
        <v>505</v>
      </c>
      <c r="J633" s="102" t="s">
        <v>466</v>
      </c>
      <c r="K633" s="102" t="s">
        <v>505</v>
      </c>
      <c r="L633" s="230" t="s">
        <v>466</v>
      </c>
      <c r="M633" s="102" t="s">
        <v>505</v>
      </c>
      <c r="N633" s="230" t="s">
        <v>466</v>
      </c>
      <c r="O633" s="102" t="s">
        <v>505</v>
      </c>
      <c r="P633" s="230" t="s">
        <v>466</v>
      </c>
      <c r="Q633" s="102" t="s">
        <v>505</v>
      </c>
      <c r="R633" s="230" t="s">
        <v>466</v>
      </c>
    </row>
    <row r="634" spans="2:18" ht="12.75">
      <c r="B634" s="139" t="s">
        <v>265</v>
      </c>
      <c r="C634" s="139"/>
      <c r="D634" s="167">
        <f>Príjmy!D103</f>
        <v>6889026</v>
      </c>
      <c r="E634" s="167">
        <f>Príjmy!E103</f>
        <v>78900</v>
      </c>
      <c r="F634" s="167">
        <f>Príjmy!F103</f>
        <v>6967926</v>
      </c>
      <c r="G634" s="167">
        <f>Príjmy!G103</f>
        <v>0</v>
      </c>
      <c r="H634" s="167">
        <f>F634+G634</f>
        <v>6967926</v>
      </c>
      <c r="I634" s="167">
        <f>I625</f>
        <v>250433</v>
      </c>
      <c r="J634" s="167">
        <f>Príjmy!J103</f>
        <v>7218359</v>
      </c>
      <c r="K634" s="167">
        <f>Príjmy!K103</f>
        <v>-26160</v>
      </c>
      <c r="L634" s="167">
        <f>Príjmy!L103</f>
        <v>7192199</v>
      </c>
      <c r="M634" s="167">
        <f>Príjmy!M103</f>
        <v>0</v>
      </c>
      <c r="N634" s="167">
        <f>Príjmy!N103</f>
        <v>7192199</v>
      </c>
      <c r="O634" s="167">
        <f>Príjmy!O103</f>
        <v>0</v>
      </c>
      <c r="P634" s="167">
        <f>Príjmy!P103</f>
        <v>7192199</v>
      </c>
      <c r="Q634" s="167">
        <f>Príjmy!Q103</f>
        <v>0</v>
      </c>
      <c r="R634" s="167">
        <f>Príjmy!R103</f>
        <v>7192199</v>
      </c>
    </row>
    <row r="635" spans="2:18" ht="12.75">
      <c r="B635" s="16" t="s">
        <v>266</v>
      </c>
      <c r="C635" s="16"/>
      <c r="D635" s="113">
        <f>Príjmy!D106</f>
        <v>239357</v>
      </c>
      <c r="E635" s="113">
        <f>Príjmy!E106</f>
        <v>0</v>
      </c>
      <c r="F635" s="113">
        <f>Príjmy!F106</f>
        <v>239357</v>
      </c>
      <c r="G635" s="113">
        <f>Príjmy!I106</f>
        <v>0</v>
      </c>
      <c r="H635" s="167">
        <f>F635+G635</f>
        <v>239357</v>
      </c>
      <c r="I635" s="113">
        <f>I628</f>
        <v>0</v>
      </c>
      <c r="J635" s="113">
        <f>Príjmy!J106</f>
        <v>239357</v>
      </c>
      <c r="K635" s="113">
        <f>Príjmy!K106</f>
        <v>0</v>
      </c>
      <c r="L635" s="113">
        <f>Príjmy!L106</f>
        <v>239357</v>
      </c>
      <c r="M635" s="113">
        <f>Príjmy!M106</f>
        <v>0</v>
      </c>
      <c r="N635" s="113">
        <f>Príjmy!N106</f>
        <v>239357</v>
      </c>
      <c r="O635" s="113">
        <f>Príjmy!O106</f>
        <v>0</v>
      </c>
      <c r="P635" s="113">
        <f>Príjmy!P106</f>
        <v>239357</v>
      </c>
      <c r="Q635" s="113">
        <f>Príjmy!Q106</f>
        <v>0</v>
      </c>
      <c r="R635" s="113">
        <f>Príjmy!R106</f>
        <v>239357</v>
      </c>
    </row>
    <row r="636" spans="2:18" ht="12.75">
      <c r="B636" s="13" t="s">
        <v>267</v>
      </c>
      <c r="C636" s="13"/>
      <c r="D636" s="112">
        <f aca="true" t="shared" si="156" ref="D636:L636">SUM(D634:D635)</f>
        <v>7128383</v>
      </c>
      <c r="E636" s="112">
        <f t="shared" si="156"/>
        <v>78900</v>
      </c>
      <c r="F636" s="112">
        <f t="shared" si="156"/>
        <v>7207283</v>
      </c>
      <c r="G636" s="112">
        <f t="shared" si="156"/>
        <v>0</v>
      </c>
      <c r="H636" s="112">
        <f>SUM(H634:H635)</f>
        <v>7207283</v>
      </c>
      <c r="I636" s="112">
        <f>SUM(I634:I635)</f>
        <v>250433</v>
      </c>
      <c r="J636" s="112">
        <f t="shared" si="156"/>
        <v>7457716</v>
      </c>
      <c r="K636" s="112">
        <f t="shared" si="156"/>
        <v>-26160</v>
      </c>
      <c r="L636" s="112">
        <f t="shared" si="156"/>
        <v>7431556</v>
      </c>
      <c r="M636" s="112">
        <f aca="true" t="shared" si="157" ref="M636:R636">SUM(M634:M635)</f>
        <v>0</v>
      </c>
      <c r="N636" s="112">
        <f t="shared" si="157"/>
        <v>7431556</v>
      </c>
      <c r="O636" s="112">
        <f t="shared" si="157"/>
        <v>0</v>
      </c>
      <c r="P636" s="112">
        <f t="shared" si="157"/>
        <v>7431556</v>
      </c>
      <c r="Q636" s="112">
        <f t="shared" si="157"/>
        <v>0</v>
      </c>
      <c r="R636" s="112">
        <f t="shared" si="157"/>
        <v>7431556</v>
      </c>
    </row>
    <row r="637" spans="2:18" ht="12.75">
      <c r="B637" s="16" t="s">
        <v>268</v>
      </c>
      <c r="C637" s="16"/>
      <c r="D637" s="149">
        <f aca="true" t="shared" si="158" ref="D637:L637">D527</f>
        <v>6550653</v>
      </c>
      <c r="E637" s="149">
        <f t="shared" si="158"/>
        <v>41289</v>
      </c>
      <c r="F637" s="149">
        <f t="shared" si="158"/>
        <v>6591942</v>
      </c>
      <c r="G637" s="149">
        <f t="shared" si="158"/>
        <v>0</v>
      </c>
      <c r="H637" s="149">
        <f>F637+G637</f>
        <v>6591942</v>
      </c>
      <c r="I637" s="149">
        <f>I615</f>
        <v>271128</v>
      </c>
      <c r="J637" s="149">
        <f t="shared" si="158"/>
        <v>6863070</v>
      </c>
      <c r="K637" s="149">
        <f t="shared" si="158"/>
        <v>123135</v>
      </c>
      <c r="L637" s="149">
        <f t="shared" si="158"/>
        <v>6986205</v>
      </c>
      <c r="M637" s="149">
        <f aca="true" t="shared" si="159" ref="M637:R637">M527</f>
        <v>100671</v>
      </c>
      <c r="N637" s="149">
        <f t="shared" si="159"/>
        <v>7086876</v>
      </c>
      <c r="O637" s="149">
        <f t="shared" si="159"/>
        <v>21191</v>
      </c>
      <c r="P637" s="149">
        <f t="shared" si="159"/>
        <v>7108067</v>
      </c>
      <c r="Q637" s="149">
        <f t="shared" si="159"/>
        <v>19620</v>
      </c>
      <c r="R637" s="149">
        <f t="shared" si="159"/>
        <v>7127687</v>
      </c>
    </row>
    <row r="638" spans="2:18" ht="12.75">
      <c r="B638" s="13" t="s">
        <v>269</v>
      </c>
      <c r="C638" s="13"/>
      <c r="D638" s="112">
        <f aca="true" t="shared" si="160" ref="D638:L638">D636-D637</f>
        <v>577730</v>
      </c>
      <c r="E638" s="112">
        <f t="shared" si="160"/>
        <v>37611</v>
      </c>
      <c r="F638" s="112">
        <f t="shared" si="160"/>
        <v>615341</v>
      </c>
      <c r="G638" s="112">
        <f t="shared" si="160"/>
        <v>0</v>
      </c>
      <c r="H638" s="112">
        <f>H636-H637</f>
        <v>615341</v>
      </c>
      <c r="I638" s="112">
        <f>I636-I637</f>
        <v>-20695</v>
      </c>
      <c r="J638" s="112">
        <f t="shared" si="160"/>
        <v>594646</v>
      </c>
      <c r="K638" s="112">
        <f t="shared" si="160"/>
        <v>-149295</v>
      </c>
      <c r="L638" s="112">
        <f t="shared" si="160"/>
        <v>445351</v>
      </c>
      <c r="M638" s="112">
        <f aca="true" t="shared" si="161" ref="M638:R638">M636-M637</f>
        <v>-100671</v>
      </c>
      <c r="N638" s="112">
        <f t="shared" si="161"/>
        <v>344680</v>
      </c>
      <c r="O638" s="112">
        <f t="shared" si="161"/>
        <v>-21191</v>
      </c>
      <c r="P638" s="112">
        <f t="shared" si="161"/>
        <v>323489</v>
      </c>
      <c r="Q638" s="112">
        <f t="shared" si="161"/>
        <v>-19620</v>
      </c>
      <c r="R638" s="112">
        <f t="shared" si="161"/>
        <v>303869</v>
      </c>
    </row>
    <row r="639" spans="2:8" ht="13.5" thickBot="1">
      <c r="B639" s="71"/>
      <c r="C639" s="71"/>
      <c r="H639" s="4"/>
    </row>
    <row r="640" spans="2:18" ht="12.75">
      <c r="B640" s="67" t="s">
        <v>259</v>
      </c>
      <c r="C640" s="68"/>
      <c r="D640" s="77" t="s">
        <v>463</v>
      </c>
      <c r="E640" s="368" t="s">
        <v>465</v>
      </c>
      <c r="F640" s="82" t="s">
        <v>467</v>
      </c>
      <c r="G640" s="200" t="s">
        <v>487</v>
      </c>
      <c r="H640" s="200" t="s">
        <v>486</v>
      </c>
      <c r="I640" s="200" t="s">
        <v>506</v>
      </c>
      <c r="J640" s="82" t="s">
        <v>467</v>
      </c>
      <c r="K640" s="200" t="s">
        <v>509</v>
      </c>
      <c r="L640" s="229" t="s">
        <v>486</v>
      </c>
      <c r="M640" s="200" t="s">
        <v>519</v>
      </c>
      <c r="N640" s="229" t="s">
        <v>486</v>
      </c>
      <c r="O640" s="200" t="s">
        <v>520</v>
      </c>
      <c r="P640" s="229" t="s">
        <v>486</v>
      </c>
      <c r="Q640" s="200" t="s">
        <v>524</v>
      </c>
      <c r="R640" s="229" t="s">
        <v>486</v>
      </c>
    </row>
    <row r="641" spans="2:18" ht="13.5" thickBot="1">
      <c r="B641" s="69" t="s">
        <v>270</v>
      </c>
      <c r="C641" s="70"/>
      <c r="D641" s="78">
        <v>2017</v>
      </c>
      <c r="E641" s="369">
        <v>2017</v>
      </c>
      <c r="F641" s="102" t="s">
        <v>466</v>
      </c>
      <c r="G641" s="201" t="s">
        <v>488</v>
      </c>
      <c r="H641" s="201" t="s">
        <v>466</v>
      </c>
      <c r="I641" s="201" t="s">
        <v>505</v>
      </c>
      <c r="J641" s="102" t="s">
        <v>466</v>
      </c>
      <c r="K641" s="102" t="s">
        <v>505</v>
      </c>
      <c r="L641" s="230" t="s">
        <v>466</v>
      </c>
      <c r="M641" s="102" t="s">
        <v>505</v>
      </c>
      <c r="N641" s="230" t="s">
        <v>466</v>
      </c>
      <c r="O641" s="102" t="s">
        <v>505</v>
      </c>
      <c r="P641" s="230" t="s">
        <v>466</v>
      </c>
      <c r="Q641" s="102" t="s">
        <v>505</v>
      </c>
      <c r="R641" s="230" t="s">
        <v>466</v>
      </c>
    </row>
    <row r="642" spans="2:18" ht="12.75">
      <c r="B642" s="139" t="s">
        <v>271</v>
      </c>
      <c r="C642" s="139"/>
      <c r="D642" s="167">
        <f>Príjmy!D104</f>
        <v>35000</v>
      </c>
      <c r="E642" s="167">
        <f>Príjmy!E104</f>
        <v>0</v>
      </c>
      <c r="F642" s="167">
        <f>Príjmy!F104</f>
        <v>35000</v>
      </c>
      <c r="G642" s="167">
        <f>Príjmy!I104</f>
        <v>0</v>
      </c>
      <c r="H642" s="167">
        <f>F642+G642</f>
        <v>35000</v>
      </c>
      <c r="I642" s="167">
        <f>I626</f>
        <v>0</v>
      </c>
      <c r="J642" s="167">
        <f>Príjmy!J104</f>
        <v>35000</v>
      </c>
      <c r="K642" s="167">
        <f>Príjmy!K104</f>
        <v>0</v>
      </c>
      <c r="L642" s="167">
        <f>Príjmy!L104</f>
        <v>35000</v>
      </c>
      <c r="M642" s="167">
        <f>Príjmy!M104</f>
        <v>0</v>
      </c>
      <c r="N642" s="167">
        <f>Príjmy!N104</f>
        <v>35000</v>
      </c>
      <c r="O642" s="167">
        <f>Príjmy!O104</f>
        <v>0</v>
      </c>
      <c r="P642" s="167">
        <f>Príjmy!P104</f>
        <v>35000</v>
      </c>
      <c r="Q642" s="167">
        <f>Príjmy!Q104</f>
        <v>0</v>
      </c>
      <c r="R642" s="167">
        <f>Príjmy!R104</f>
        <v>35000</v>
      </c>
    </row>
    <row r="643" spans="2:18" ht="12.75">
      <c r="B643" s="16" t="s">
        <v>272</v>
      </c>
      <c r="C643" s="16"/>
      <c r="D643" s="113">
        <f aca="true" t="shared" si="162" ref="D643:L643">D616</f>
        <v>293800</v>
      </c>
      <c r="E643" s="113">
        <f t="shared" si="162"/>
        <v>0</v>
      </c>
      <c r="F643" s="113">
        <f t="shared" si="162"/>
        <v>293800</v>
      </c>
      <c r="G643" s="113">
        <f t="shared" si="162"/>
        <v>20000</v>
      </c>
      <c r="H643" s="167">
        <f>F643+G643</f>
        <v>313800</v>
      </c>
      <c r="I643" s="113">
        <f>I616</f>
        <v>0</v>
      </c>
      <c r="J643" s="113">
        <f t="shared" si="162"/>
        <v>313800</v>
      </c>
      <c r="K643" s="113">
        <f t="shared" si="162"/>
        <v>21850</v>
      </c>
      <c r="L643" s="113">
        <f t="shared" si="162"/>
        <v>335650</v>
      </c>
      <c r="M643" s="113">
        <f aca="true" t="shared" si="163" ref="M643:R643">M616</f>
        <v>17000</v>
      </c>
      <c r="N643" s="113">
        <f t="shared" si="163"/>
        <v>352650</v>
      </c>
      <c r="O643" s="113">
        <f t="shared" si="163"/>
        <v>23000</v>
      </c>
      <c r="P643" s="113">
        <f t="shared" si="163"/>
        <v>375650</v>
      </c>
      <c r="Q643" s="113">
        <f t="shared" si="163"/>
        <v>-5700</v>
      </c>
      <c r="R643" s="113">
        <f t="shared" si="163"/>
        <v>369950</v>
      </c>
    </row>
    <row r="644" spans="2:18" ht="12.75">
      <c r="B644" s="13" t="s">
        <v>273</v>
      </c>
      <c r="C644" s="13"/>
      <c r="D644" s="113">
        <f aca="true" t="shared" si="164" ref="D644:L644">D642-D643</f>
        <v>-258800</v>
      </c>
      <c r="E644" s="113">
        <f t="shared" si="164"/>
        <v>0</v>
      </c>
      <c r="F644" s="113">
        <f t="shared" si="164"/>
        <v>-258800</v>
      </c>
      <c r="G644" s="113">
        <f t="shared" si="164"/>
        <v>-20000</v>
      </c>
      <c r="H644" s="167">
        <f>F644+G644</f>
        <v>-278800</v>
      </c>
      <c r="I644" s="113">
        <f>I642-I643</f>
        <v>0</v>
      </c>
      <c r="J644" s="113">
        <f t="shared" si="164"/>
        <v>-278800</v>
      </c>
      <c r="K644" s="113">
        <f t="shared" si="164"/>
        <v>-21850</v>
      </c>
      <c r="L644" s="113">
        <f t="shared" si="164"/>
        <v>-300650</v>
      </c>
      <c r="M644" s="113">
        <f aca="true" t="shared" si="165" ref="M644:R644">M642-M643</f>
        <v>-17000</v>
      </c>
      <c r="N644" s="113">
        <f t="shared" si="165"/>
        <v>-317650</v>
      </c>
      <c r="O644" s="113">
        <f t="shared" si="165"/>
        <v>-23000</v>
      </c>
      <c r="P644" s="113">
        <f t="shared" si="165"/>
        <v>-340650</v>
      </c>
      <c r="Q644" s="113">
        <f t="shared" si="165"/>
        <v>5700</v>
      </c>
      <c r="R644" s="113">
        <f t="shared" si="165"/>
        <v>-334950</v>
      </c>
    </row>
    <row r="645" ht="13.5" thickBot="1">
      <c r="H645" s="4"/>
    </row>
    <row r="646" spans="2:18" ht="12.75">
      <c r="B646" s="67" t="s">
        <v>259</v>
      </c>
      <c r="C646" s="68"/>
      <c r="D646" s="77" t="s">
        <v>463</v>
      </c>
      <c r="E646" s="368" t="s">
        <v>465</v>
      </c>
      <c r="F646" s="82" t="s">
        <v>467</v>
      </c>
      <c r="G646" s="200" t="s">
        <v>487</v>
      </c>
      <c r="H646" s="200" t="s">
        <v>486</v>
      </c>
      <c r="I646" s="200" t="s">
        <v>506</v>
      </c>
      <c r="J646" s="82" t="s">
        <v>467</v>
      </c>
      <c r="K646" s="200" t="s">
        <v>509</v>
      </c>
      <c r="L646" s="229" t="s">
        <v>486</v>
      </c>
      <c r="M646" s="200" t="s">
        <v>519</v>
      </c>
      <c r="N646" s="229" t="s">
        <v>486</v>
      </c>
      <c r="O646" s="200" t="s">
        <v>520</v>
      </c>
      <c r="P646" s="229" t="s">
        <v>486</v>
      </c>
      <c r="Q646" s="200" t="s">
        <v>524</v>
      </c>
      <c r="R646" s="229" t="s">
        <v>486</v>
      </c>
    </row>
    <row r="647" spans="2:18" ht="13.5" thickBot="1">
      <c r="B647" s="69" t="s">
        <v>274</v>
      </c>
      <c r="C647" s="70"/>
      <c r="D647" s="78">
        <v>2017</v>
      </c>
      <c r="E647" s="369">
        <v>2017</v>
      </c>
      <c r="F647" s="102" t="s">
        <v>466</v>
      </c>
      <c r="G647" s="201" t="s">
        <v>488</v>
      </c>
      <c r="H647" s="201" t="s">
        <v>466</v>
      </c>
      <c r="I647" s="201" t="s">
        <v>505</v>
      </c>
      <c r="J647" s="102" t="s">
        <v>466</v>
      </c>
      <c r="K647" s="102" t="s">
        <v>505</v>
      </c>
      <c r="L647" s="230" t="s">
        <v>466</v>
      </c>
      <c r="M647" s="102" t="s">
        <v>505</v>
      </c>
      <c r="N647" s="230" t="s">
        <v>466</v>
      </c>
      <c r="O647" s="102" t="s">
        <v>505</v>
      </c>
      <c r="P647" s="230" t="s">
        <v>466</v>
      </c>
      <c r="Q647" s="102" t="s">
        <v>505</v>
      </c>
      <c r="R647" s="230" t="s">
        <v>466</v>
      </c>
    </row>
    <row r="648" spans="2:18" ht="12.75">
      <c r="B648" s="370" t="s">
        <v>275</v>
      </c>
      <c r="C648" s="371"/>
      <c r="D648" s="167">
        <f>Príjmy!D105</f>
        <v>0</v>
      </c>
      <c r="E648" s="167">
        <f>Príjmy!E105</f>
        <v>0</v>
      </c>
      <c r="F648" s="113">
        <f>Príjmy!F105</f>
        <v>0</v>
      </c>
      <c r="G648" s="113">
        <f>Príjmy!I105</f>
        <v>0</v>
      </c>
      <c r="H648" s="113">
        <f>F648+G648</f>
        <v>0</v>
      </c>
      <c r="I648" s="113">
        <f>I627</f>
        <v>0</v>
      </c>
      <c r="J648" s="113">
        <f>Príjmy!J105</f>
        <v>0</v>
      </c>
      <c r="K648" s="202">
        <f>Príjmy!K87</f>
        <v>191650</v>
      </c>
      <c r="L648" s="202">
        <f>J648+K648</f>
        <v>191650</v>
      </c>
      <c r="M648" s="202">
        <f>Príjmy!M87</f>
        <v>580718</v>
      </c>
      <c r="N648" s="202">
        <f>L648+M648</f>
        <v>772368</v>
      </c>
      <c r="O648" s="202">
        <f>Príjmy!O87</f>
        <v>0</v>
      </c>
      <c r="P648" s="202">
        <f>N648+O648</f>
        <v>772368</v>
      </c>
      <c r="Q648" s="202">
        <f>Príjmy!Q87</f>
        <v>0</v>
      </c>
      <c r="R648" s="202">
        <f>P648+Q648</f>
        <v>772368</v>
      </c>
    </row>
    <row r="649" spans="2:18" ht="12.75">
      <c r="B649" s="353" t="s">
        <v>276</v>
      </c>
      <c r="C649" s="30"/>
      <c r="D649" s="124">
        <f aca="true" t="shared" si="166" ref="D649:J649">D611</f>
        <v>163920</v>
      </c>
      <c r="E649" s="124">
        <f t="shared" si="166"/>
        <v>35000</v>
      </c>
      <c r="F649" s="111">
        <f t="shared" si="166"/>
        <v>198920</v>
      </c>
      <c r="G649" s="111">
        <f t="shared" si="166"/>
        <v>0</v>
      </c>
      <c r="H649" s="113">
        <f>F649+G649</f>
        <v>198920</v>
      </c>
      <c r="I649" s="111">
        <f>I617</f>
        <v>0</v>
      </c>
      <c r="J649" s="111">
        <f t="shared" si="166"/>
        <v>198920</v>
      </c>
      <c r="K649" s="202">
        <v>0</v>
      </c>
      <c r="L649" s="202">
        <f>J649+K649</f>
        <v>198920</v>
      </c>
      <c r="M649" s="202">
        <v>0</v>
      </c>
      <c r="N649" s="202">
        <f>L649+M649</f>
        <v>198920</v>
      </c>
      <c r="O649" s="202">
        <f>O617</f>
        <v>26100</v>
      </c>
      <c r="P649" s="202">
        <f>N649+O649</f>
        <v>225020</v>
      </c>
      <c r="Q649" s="202">
        <f>Q617</f>
        <v>0</v>
      </c>
      <c r="R649" s="202">
        <f>P649+Q649</f>
        <v>225020</v>
      </c>
    </row>
    <row r="650" spans="2:18" ht="12.75">
      <c r="B650" s="64" t="s">
        <v>277</v>
      </c>
      <c r="C650" s="51"/>
      <c r="D650" s="79">
        <f aca="true" t="shared" si="167" ref="D650:J650">D648-D649</f>
        <v>-163920</v>
      </c>
      <c r="E650" s="154">
        <f t="shared" si="167"/>
        <v>-35000</v>
      </c>
      <c r="F650" s="79">
        <f t="shared" si="167"/>
        <v>-198920</v>
      </c>
      <c r="G650" s="79">
        <f t="shared" si="167"/>
        <v>0</v>
      </c>
      <c r="H650" s="79">
        <f>H648-H649</f>
        <v>-198920</v>
      </c>
      <c r="I650" s="79">
        <f>I648-I649</f>
        <v>0</v>
      </c>
      <c r="J650" s="79">
        <f t="shared" si="167"/>
        <v>-198920</v>
      </c>
      <c r="K650" s="281">
        <f>SUM(K648:K649)</f>
        <v>191650</v>
      </c>
      <c r="L650" s="231">
        <f>L648-L649</f>
        <v>-7270</v>
      </c>
      <c r="M650" s="281">
        <f>SUM(M648:M649)</f>
        <v>580718</v>
      </c>
      <c r="N650" s="231">
        <f>N648-N649</f>
        <v>573448</v>
      </c>
      <c r="O650" s="231">
        <f>O648-O649</f>
        <v>-26100</v>
      </c>
      <c r="P650" s="207">
        <f>P648-P649</f>
        <v>547348</v>
      </c>
      <c r="Q650" s="231">
        <f>Q648-Q649</f>
        <v>0</v>
      </c>
      <c r="R650" s="207">
        <f>R648-R649</f>
        <v>547348</v>
      </c>
    </row>
    <row r="653" ht="13.5" thickBot="1"/>
    <row r="654" spans="2:18" ht="12.75">
      <c r="B654" s="67" t="s">
        <v>259</v>
      </c>
      <c r="C654" s="363"/>
      <c r="D654" s="365" t="s">
        <v>463</v>
      </c>
      <c r="E654" s="372" t="s">
        <v>465</v>
      </c>
      <c r="F654" s="355" t="s">
        <v>467</v>
      </c>
      <c r="G654" s="356" t="s">
        <v>487</v>
      </c>
      <c r="H654" s="356" t="s">
        <v>486</v>
      </c>
      <c r="I654" s="356" t="s">
        <v>506</v>
      </c>
      <c r="J654" s="355" t="s">
        <v>467</v>
      </c>
      <c r="K654" s="356" t="s">
        <v>509</v>
      </c>
      <c r="L654" s="357" t="s">
        <v>486</v>
      </c>
      <c r="M654" s="356" t="s">
        <v>519</v>
      </c>
      <c r="N654" s="357" t="s">
        <v>486</v>
      </c>
      <c r="O654" s="356" t="s">
        <v>520</v>
      </c>
      <c r="P654" s="357" t="s">
        <v>486</v>
      </c>
      <c r="Q654" s="356" t="s">
        <v>524</v>
      </c>
      <c r="R654" s="358" t="s">
        <v>486</v>
      </c>
    </row>
    <row r="655" spans="2:18" ht="13.5" thickBot="1">
      <c r="B655" s="373"/>
      <c r="C655" s="374"/>
      <c r="D655" s="366">
        <v>2017</v>
      </c>
      <c r="E655" s="369">
        <v>2017</v>
      </c>
      <c r="F655" s="102" t="s">
        <v>466</v>
      </c>
      <c r="G655" s="201" t="s">
        <v>488</v>
      </c>
      <c r="H655" s="201" t="s">
        <v>466</v>
      </c>
      <c r="I655" s="201" t="s">
        <v>505</v>
      </c>
      <c r="J655" s="102" t="s">
        <v>466</v>
      </c>
      <c r="K655" s="102" t="s">
        <v>505</v>
      </c>
      <c r="L655" s="230" t="s">
        <v>466</v>
      </c>
      <c r="M655" s="102" t="s">
        <v>505</v>
      </c>
      <c r="N655" s="230" t="s">
        <v>466</v>
      </c>
      <c r="O655" s="102" t="s">
        <v>505</v>
      </c>
      <c r="P655" s="230" t="s">
        <v>466</v>
      </c>
      <c r="Q655" s="102" t="s">
        <v>505</v>
      </c>
      <c r="R655" s="359" t="s">
        <v>466</v>
      </c>
    </row>
    <row r="656" spans="2:18" ht="13.5" thickBot="1">
      <c r="B656" s="354" t="s">
        <v>448</v>
      </c>
      <c r="C656" s="364"/>
      <c r="D656" s="367">
        <f aca="true" t="shared" si="168" ref="D656:R656">D638+D644+D650</f>
        <v>155010</v>
      </c>
      <c r="E656" s="360">
        <f t="shared" si="168"/>
        <v>2611</v>
      </c>
      <c r="F656" s="361">
        <f t="shared" si="168"/>
        <v>157621</v>
      </c>
      <c r="G656" s="361">
        <f t="shared" si="168"/>
        <v>-20000</v>
      </c>
      <c r="H656" s="361">
        <f t="shared" si="168"/>
        <v>137621</v>
      </c>
      <c r="I656" s="361">
        <f t="shared" si="168"/>
        <v>-20695</v>
      </c>
      <c r="J656" s="361">
        <f t="shared" si="168"/>
        <v>116926</v>
      </c>
      <c r="K656" s="361">
        <f t="shared" si="168"/>
        <v>20505</v>
      </c>
      <c r="L656" s="361">
        <f t="shared" si="168"/>
        <v>137431</v>
      </c>
      <c r="M656" s="361">
        <f t="shared" si="168"/>
        <v>463047</v>
      </c>
      <c r="N656" s="361">
        <f t="shared" si="168"/>
        <v>600478</v>
      </c>
      <c r="O656" s="361">
        <f t="shared" si="168"/>
        <v>-70291</v>
      </c>
      <c r="P656" s="361">
        <f t="shared" si="168"/>
        <v>530187</v>
      </c>
      <c r="Q656" s="361">
        <f t="shared" si="168"/>
        <v>-13920</v>
      </c>
      <c r="R656" s="362">
        <f t="shared" si="168"/>
        <v>516267</v>
      </c>
    </row>
    <row r="657" spans="2:18" ht="12.75">
      <c r="B657" s="86" t="s">
        <v>373</v>
      </c>
      <c r="H657" s="4"/>
      <c r="L657" s="301"/>
      <c r="N657" s="301"/>
      <c r="P657" s="301"/>
      <c r="R657" s="301"/>
    </row>
    <row r="662" spans="1:6" ht="12.75">
      <c r="A662" s="93"/>
      <c r="B662" s="93"/>
      <c r="C662" s="119"/>
      <c r="D662" s="291"/>
      <c r="E662" s="291"/>
      <c r="F662" s="291"/>
    </row>
    <row r="663" spans="1:6" ht="12.75">
      <c r="A663" s="93"/>
      <c r="B663" s="120"/>
      <c r="C663" s="120"/>
      <c r="D663" s="118"/>
      <c r="E663" s="118"/>
      <c r="F663" s="118"/>
    </row>
    <row r="664" spans="1:6" ht="12.75">
      <c r="A664" s="93"/>
      <c r="B664" s="120"/>
      <c r="C664" s="120"/>
      <c r="D664" s="118"/>
      <c r="E664" s="118"/>
      <c r="F664" s="118"/>
    </row>
    <row r="665" spans="1:6" ht="12.75">
      <c r="A665" s="81"/>
      <c r="B665" s="81"/>
      <c r="C665" s="81"/>
      <c r="D665" s="151"/>
      <c r="E665" s="151"/>
      <c r="F665" s="151"/>
    </row>
    <row r="666" spans="1:6" ht="12.75">
      <c r="A666" s="87"/>
      <c r="B666" s="87"/>
      <c r="C666" s="87"/>
      <c r="D666" s="163"/>
      <c r="E666" s="163"/>
      <c r="F666" s="163"/>
    </row>
    <row r="667" spans="1:6" ht="12.75">
      <c r="A667" s="115"/>
      <c r="B667" s="115"/>
      <c r="C667" s="115"/>
      <c r="D667" s="163"/>
      <c r="E667" s="163"/>
      <c r="F667" s="163"/>
    </row>
    <row r="668" spans="1:6" ht="12.75">
      <c r="A668" s="93"/>
      <c r="B668" s="93"/>
      <c r="C668" s="115"/>
      <c r="D668" s="291"/>
      <c r="E668" s="291"/>
      <c r="F668" s="291"/>
    </row>
    <row r="669" spans="1:6" ht="12.75">
      <c r="A669" s="93"/>
      <c r="B669" s="115"/>
      <c r="C669" s="115"/>
      <c r="D669" s="163"/>
      <c r="E669" s="163"/>
      <c r="F669" s="163"/>
    </row>
    <row r="670" spans="1:6" ht="12.75">
      <c r="A670" s="93"/>
      <c r="B670" s="93"/>
      <c r="C670" s="115"/>
      <c r="D670" s="291"/>
      <c r="E670" s="291"/>
      <c r="F670" s="291"/>
    </row>
    <row r="673" ht="12.75">
      <c r="C673" s="114"/>
    </row>
    <row r="674" ht="12.75">
      <c r="C674" s="114"/>
    </row>
    <row r="675" ht="12.75">
      <c r="C675" s="114"/>
    </row>
    <row r="676" ht="12.75">
      <c r="C676" s="114"/>
    </row>
    <row r="677" ht="12.75">
      <c r="C677" s="114"/>
    </row>
    <row r="678" spans="3:242" ht="12.75">
      <c r="C678" s="114"/>
      <c r="IH678">
        <f>SUM(A678:IG678)</f>
        <v>0</v>
      </c>
    </row>
  </sheetData>
  <sheetProtection/>
  <mergeCells count="38">
    <mergeCell ref="E654:E655"/>
    <mergeCell ref="B655:C655"/>
    <mergeCell ref="E640:E641"/>
    <mergeCell ref="E646:E647"/>
    <mergeCell ref="E530:E531"/>
    <mergeCell ref="E602:E603"/>
    <mergeCell ref="E613:E614"/>
    <mergeCell ref="E621:E622"/>
    <mergeCell ref="E623:E624"/>
    <mergeCell ref="E632:E633"/>
    <mergeCell ref="E469:E470"/>
    <mergeCell ref="E475:E476"/>
    <mergeCell ref="E481:E482"/>
    <mergeCell ref="E505:E506"/>
    <mergeCell ref="E511:E512"/>
    <mergeCell ref="E522:E523"/>
    <mergeCell ref="E364:E365"/>
    <mergeCell ref="E371:E372"/>
    <mergeCell ref="E406:E407"/>
    <mergeCell ref="E422:E423"/>
    <mergeCell ref="E430:E431"/>
    <mergeCell ref="E440:E441"/>
    <mergeCell ref="E245:E246"/>
    <mergeCell ref="E277:E278"/>
    <mergeCell ref="E288:E289"/>
    <mergeCell ref="E312:E313"/>
    <mergeCell ref="E320:E321"/>
    <mergeCell ref="E331:E332"/>
    <mergeCell ref="B648:C648"/>
    <mergeCell ref="E3:E4"/>
    <mergeCell ref="E74:E75"/>
    <mergeCell ref="E82:E83"/>
    <mergeCell ref="E103:E104"/>
    <mergeCell ref="E112:E113"/>
    <mergeCell ref="E124:E125"/>
    <mergeCell ref="E132:E133"/>
    <mergeCell ref="E210:E211"/>
    <mergeCell ref="E234:E235"/>
  </mergeCells>
  <printOptions/>
  <pageMargins left="0.1968503937007874" right="0.15748031496062992" top="0.5905511811023623" bottom="0.5905511811023623" header="0.5118110236220472" footer="0.5118110236220472"/>
  <pageSetup fitToHeight="0" fitToWidth="1" horizontalDpi="600" verticalDpi="600" orientation="landscape" paperSize="9" scale="85" r:id="rId1"/>
  <headerFooter>
    <oddFooter>&amp;R&amp;P</oddFooter>
  </headerFooter>
  <ignoredErrors>
    <ignoredError sqref="D222 D169 D37" formulaRange="1"/>
    <ignoredError sqref="D459 M625:M628 O625:O628 O648:O649 Q625:Q628" formula="1"/>
    <ignoredError sqref="B408 B44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7.28125" style="0" customWidth="1"/>
    <col min="3" max="3" width="31.421875" style="0" customWidth="1"/>
    <col min="4" max="4" width="14.57421875" style="0" customWidth="1"/>
    <col min="5" max="5" width="18.7109375" style="0" customWidth="1"/>
    <col min="6" max="6" width="14.57421875" style="0" customWidth="1"/>
    <col min="9" max="9" width="9.7109375" style="0" bestFit="1" customWidth="1"/>
  </cols>
  <sheetData>
    <row r="1" spans="1:6" ht="13.5" thickBot="1">
      <c r="A1" s="182" t="s">
        <v>474</v>
      </c>
      <c r="B1" s="183" t="s">
        <v>475</v>
      </c>
      <c r="C1" s="183" t="s">
        <v>476</v>
      </c>
      <c r="D1" s="182" t="s">
        <v>375</v>
      </c>
      <c r="E1" s="182" t="s">
        <v>477</v>
      </c>
      <c r="F1" s="184" t="s">
        <v>478</v>
      </c>
    </row>
    <row r="2" spans="1:6" ht="12.75">
      <c r="A2" s="79"/>
      <c r="B2" s="197" t="s">
        <v>480</v>
      </c>
      <c r="C2" s="20"/>
      <c r="D2" s="187"/>
      <c r="E2" s="187"/>
      <c r="F2" s="189"/>
    </row>
    <row r="3" spans="1:6" ht="12.75">
      <c r="A3" s="79"/>
      <c r="B3" s="20" t="s">
        <v>530</v>
      </c>
      <c r="C3" s="20" t="s">
        <v>531</v>
      </c>
      <c r="D3" s="190"/>
      <c r="E3" s="190"/>
      <c r="F3" s="191"/>
    </row>
    <row r="4" spans="1:6" ht="12.75">
      <c r="A4" s="195" t="s">
        <v>523</v>
      </c>
      <c r="B4" s="16">
        <v>635006</v>
      </c>
      <c r="C4" s="16" t="s">
        <v>526</v>
      </c>
      <c r="D4" s="185">
        <f>Výdavky!P358</f>
        <v>85000</v>
      </c>
      <c r="E4" s="185">
        <v>19620</v>
      </c>
      <c r="F4" s="186">
        <f>D4+E4</f>
        <v>104620</v>
      </c>
    </row>
    <row r="5" spans="1:6" ht="12.75">
      <c r="A5" s="79"/>
      <c r="B5" s="20" t="s">
        <v>479</v>
      </c>
      <c r="C5" s="20"/>
      <c r="D5" s="187"/>
      <c r="E5" s="188">
        <f>SUM(E4:E4)</f>
        <v>19620</v>
      </c>
      <c r="F5" s="189"/>
    </row>
    <row r="6" spans="1:6" ht="12.75">
      <c r="A6" s="79"/>
      <c r="B6" s="61"/>
      <c r="C6" s="20" t="s">
        <v>241</v>
      </c>
      <c r="D6" s="190"/>
      <c r="E6" s="190"/>
      <c r="F6" s="191"/>
    </row>
    <row r="7" spans="1:6" ht="12.75">
      <c r="A7" s="195" t="s">
        <v>527</v>
      </c>
      <c r="B7" s="43">
        <v>717002</v>
      </c>
      <c r="C7" s="16" t="s">
        <v>528</v>
      </c>
      <c r="D7" s="185">
        <f>Výdavky!P547</f>
        <v>166000</v>
      </c>
      <c r="E7" s="185">
        <f>Výdavky!Q547</f>
        <v>-5700</v>
      </c>
      <c r="F7" s="186">
        <f>D7+E7</f>
        <v>160300</v>
      </c>
    </row>
    <row r="8" spans="1:6" ht="12.75">
      <c r="A8" s="195" t="s">
        <v>529</v>
      </c>
      <c r="B8" s="43">
        <v>716</v>
      </c>
      <c r="C8" s="16" t="s">
        <v>246</v>
      </c>
      <c r="D8" s="185">
        <f>Výdavky!P544</f>
        <v>65000</v>
      </c>
      <c r="E8" s="185">
        <f>Výdavky!Q544</f>
        <v>0</v>
      </c>
      <c r="F8" s="186">
        <f>Výdavky!R544</f>
        <v>65000</v>
      </c>
    </row>
    <row r="9" spans="1:6" ht="12.75">
      <c r="A9" s="195"/>
      <c r="B9" s="43"/>
      <c r="C9" s="16"/>
      <c r="D9" s="185"/>
      <c r="E9" s="185"/>
      <c r="F9" s="186"/>
    </row>
    <row r="10" spans="1:6" ht="12.75" customHeight="1">
      <c r="A10" s="79"/>
      <c r="B10" s="20" t="s">
        <v>479</v>
      </c>
      <c r="C10" s="20"/>
      <c r="D10" s="190"/>
      <c r="E10" s="190">
        <f>E7+E8</f>
        <v>-5700</v>
      </c>
      <c r="F10" s="189" t="s">
        <v>481</v>
      </c>
    </row>
    <row r="11" spans="1:6" ht="19.5" customHeight="1" thickBot="1">
      <c r="A11" s="192"/>
      <c r="B11" s="198" t="s">
        <v>518</v>
      </c>
      <c r="C11" s="198"/>
      <c r="D11" s="193"/>
      <c r="E11" s="193">
        <f>E5+E10</f>
        <v>13920</v>
      </c>
      <c r="F11" s="194"/>
    </row>
    <row r="16" spans="3:14" ht="12.7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3:14" ht="12.75">
      <c r="C17" s="31"/>
      <c r="D17" s="31"/>
      <c r="E17" s="196"/>
      <c r="F17" s="196"/>
      <c r="G17" s="196"/>
      <c r="H17" s="31"/>
      <c r="I17" s="31"/>
      <c r="J17" s="31"/>
      <c r="K17" s="31"/>
      <c r="L17" s="31"/>
      <c r="M17" s="31"/>
      <c r="N17" s="31"/>
    </row>
    <row r="18" spans="3:14" ht="12.75">
      <c r="C18" s="31"/>
      <c r="D18" s="31"/>
      <c r="E18" s="196"/>
      <c r="F18" s="196"/>
      <c r="G18" s="196"/>
      <c r="H18" s="31"/>
      <c r="I18" s="31"/>
      <c r="J18" s="31"/>
      <c r="K18" s="31"/>
      <c r="L18" s="31"/>
      <c r="M18" s="31"/>
      <c r="N18" s="31"/>
    </row>
    <row r="19" spans="3:14" ht="12.7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3:14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3:14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Vlastnik</cp:lastModifiedBy>
  <cp:lastPrinted>2017-05-04T08:58:31Z</cp:lastPrinted>
  <dcterms:created xsi:type="dcterms:W3CDTF">2010-09-27T11:27:20Z</dcterms:created>
  <dcterms:modified xsi:type="dcterms:W3CDTF">2017-11-02T16:31:18Z</dcterms:modified>
  <cp:category/>
  <cp:version/>
  <cp:contentType/>
  <cp:contentStatus/>
</cp:coreProperties>
</file>