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riaditel\Desktop\EK polrok 2020\"/>
    </mc:Choice>
  </mc:AlternateContent>
  <xr:revisionPtr revIDLastSave="0" documentId="13_ncr:1_{E25BE130-889E-4B0D-8060-A7B86C6DEC33}" xr6:coauthVersionLast="45" xr6:coauthVersionMax="45" xr10:uidLastSave="{00000000-0000-0000-0000-000000000000}"/>
  <bookViews>
    <workbookView xWindow="-120" yWindow="-120" windowWidth="38640" windowHeight="21240" activeTab="3" xr2:uid="{00000000-000D-0000-FFFF-FFFF00000000}"/>
  </bookViews>
  <sheets>
    <sheet name="Knižnica príjmy" sheetId="1" r:id="rId1"/>
    <sheet name="Knižnica výdavky" sheetId="2" r:id="rId2"/>
    <sheet name="Stav pohľadávok a záväzkov" sheetId="3" r:id="rId3"/>
    <sheet name="Tvoprba a použitie fondov" sheetId="4" r:id="rId4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4" l="1"/>
  <c r="H7" i="4"/>
  <c r="F35" i="3"/>
  <c r="E35" i="3"/>
  <c r="D35" i="3"/>
  <c r="C35" i="3"/>
  <c r="F14" i="3"/>
  <c r="E14" i="3"/>
  <c r="D14" i="3"/>
  <c r="C14" i="3"/>
  <c r="H19" i="2" l="1"/>
  <c r="H18" i="2"/>
  <c r="H17" i="2"/>
  <c r="H16" i="2"/>
  <c r="H55" i="2"/>
  <c r="H54" i="2"/>
  <c r="H50" i="2"/>
  <c r="H49" i="2"/>
  <c r="H48" i="2"/>
  <c r="H47" i="2"/>
  <c r="H46" i="2"/>
  <c r="H45" i="2"/>
  <c r="H44" i="2"/>
  <c r="H43" i="2"/>
  <c r="H42" i="2"/>
  <c r="H40" i="2"/>
  <c r="H37" i="2"/>
  <c r="H36" i="2"/>
  <c r="H30" i="2"/>
  <c r="H29" i="2"/>
  <c r="H28" i="2"/>
  <c r="H26" i="2"/>
  <c r="H24" i="2"/>
  <c r="H23" i="2"/>
  <c r="H22" i="2"/>
  <c r="H14" i="2"/>
  <c r="H12" i="2"/>
  <c r="H11" i="2"/>
  <c r="H9" i="2"/>
  <c r="H8" i="2"/>
  <c r="I53" i="2"/>
  <c r="I52" i="2" s="1"/>
  <c r="I41" i="2"/>
  <c r="I38" i="2"/>
  <c r="I35" i="2"/>
  <c r="I27" i="2"/>
  <c r="I21" i="2"/>
  <c r="I15" i="2"/>
  <c r="I13" i="2"/>
  <c r="I10" i="2"/>
  <c r="I7" i="2"/>
  <c r="H25" i="1"/>
  <c r="H24" i="1" s="1"/>
  <c r="H18" i="1"/>
  <c r="H14" i="1" s="1"/>
  <c r="H15" i="1"/>
  <c r="H12" i="1"/>
  <c r="H7" i="1"/>
  <c r="G30" i="1"/>
  <c r="G27" i="1"/>
  <c r="G26" i="1"/>
  <c r="G20" i="1"/>
  <c r="G19" i="1"/>
  <c r="G8" i="1"/>
  <c r="E12" i="1"/>
  <c r="F25" i="1"/>
  <c r="F24" i="1" s="1"/>
  <c r="E25" i="1"/>
  <c r="E24" i="1" s="1"/>
  <c r="F12" i="1"/>
  <c r="G53" i="2"/>
  <c r="G52" i="2" s="1"/>
  <c r="G41" i="2"/>
  <c r="G38" i="2"/>
  <c r="G35" i="2"/>
  <c r="G27" i="2"/>
  <c r="G21" i="2"/>
  <c r="G15" i="2"/>
  <c r="G13" i="2"/>
  <c r="G10" i="2"/>
  <c r="G7" i="2"/>
  <c r="H13" i="2" l="1"/>
  <c r="H4" i="1"/>
  <c r="H22" i="1" s="1"/>
  <c r="H28" i="1" s="1"/>
  <c r="H31" i="1" s="1"/>
  <c r="I6" i="2"/>
  <c r="I20" i="2"/>
  <c r="G24" i="1"/>
  <c r="G25" i="1"/>
  <c r="G6" i="2"/>
  <c r="G20" i="2"/>
  <c r="F15" i="2"/>
  <c r="H15" i="2" s="1"/>
  <c r="F38" i="2"/>
  <c r="H38" i="2" s="1"/>
  <c r="F53" i="2"/>
  <c r="H53" i="2" s="1"/>
  <c r="F41" i="2"/>
  <c r="H41" i="2" s="1"/>
  <c r="F35" i="2"/>
  <c r="H35" i="2" s="1"/>
  <c r="F27" i="2"/>
  <c r="H27" i="2" s="1"/>
  <c r="F21" i="2"/>
  <c r="H21" i="2" s="1"/>
  <c r="F7" i="2"/>
  <c r="H7" i="2" s="1"/>
  <c r="F13" i="2"/>
  <c r="F10" i="2"/>
  <c r="H10" i="2" s="1"/>
  <c r="E18" i="1"/>
  <c r="E15" i="1"/>
  <c r="E7" i="1"/>
  <c r="F7" i="1"/>
  <c r="F4" i="1" s="1"/>
  <c r="F15" i="1"/>
  <c r="F18" i="1"/>
  <c r="F14" i="1" s="1"/>
  <c r="I5" i="2" l="1"/>
  <c r="G18" i="1"/>
  <c r="E4" i="1"/>
  <c r="G4" i="1" s="1"/>
  <c r="G7" i="1"/>
  <c r="F52" i="2"/>
  <c r="H52" i="2" s="1"/>
  <c r="G5" i="2"/>
  <c r="F22" i="1"/>
  <c r="F28" i="1" s="1"/>
  <c r="F31" i="1" s="1"/>
  <c r="F20" i="2"/>
  <c r="H20" i="2" s="1"/>
  <c r="F6" i="2"/>
  <c r="H6" i="2" s="1"/>
  <c r="E14" i="1"/>
  <c r="G14" i="1" s="1"/>
  <c r="E22" i="1" l="1"/>
  <c r="G22" i="1" s="1"/>
  <c r="F5" i="2"/>
  <c r="H5" i="2" s="1"/>
  <c r="E28" i="1" l="1"/>
  <c r="E31" i="1" l="1"/>
  <c r="G28" i="1"/>
</calcChain>
</file>

<file path=xl/sharedStrings.xml><?xml version="1.0" encoding="utf-8"?>
<sst xmlns="http://schemas.openxmlformats.org/spreadsheetml/2006/main" count="150" uniqueCount="125">
  <si>
    <t xml:space="preserve">Ekonomická klasifikácia </t>
  </si>
  <si>
    <t xml:space="preserve">Kód zdroja </t>
  </si>
  <si>
    <t>Ukazovateľ</t>
  </si>
  <si>
    <t>BEŽNÉ PRÍJMY</t>
  </si>
  <si>
    <t xml:space="preserve">Nedaňové príjmy </t>
  </si>
  <si>
    <t xml:space="preserve">Príjmy z podnikania a z vlastníctva majetku </t>
  </si>
  <si>
    <t>Z prenajatých budov, priestorov a objektov</t>
  </si>
  <si>
    <t>Pop. a platby z nepriem. a náhod. predaja a sl.</t>
  </si>
  <si>
    <t xml:space="preserve">Za predaj výrobkov, tovarov a služieb </t>
  </si>
  <si>
    <t>Z vkladov</t>
  </si>
  <si>
    <t xml:space="preserve">Iné nedaňové príjmy </t>
  </si>
  <si>
    <t xml:space="preserve">Ostatné príjmy </t>
  </si>
  <si>
    <t xml:space="preserve">Granty a transfery </t>
  </si>
  <si>
    <t xml:space="preserve">Tuzemské bežné granty a transfery </t>
  </si>
  <si>
    <t>Transfery v rámci verejnej správy</t>
  </si>
  <si>
    <t>BEŽNÉ PRÍJMY SPOLU</t>
  </si>
  <si>
    <t xml:space="preserve">Úroky </t>
  </si>
  <si>
    <t>Granty subjekty mimo verejnej správy</t>
  </si>
  <si>
    <t>Príspevok z rozpočtu obce</t>
  </si>
  <si>
    <t>Funkčná, ekonom.  klasifikácia</t>
  </si>
  <si>
    <t>BEŽNÉ VÝDAVKY</t>
  </si>
  <si>
    <t>01</t>
  </si>
  <si>
    <t xml:space="preserve">01.1.1        </t>
  </si>
  <si>
    <t>Mzdy, platy, služob. príjmy a ostat. osob. vyrov.</t>
  </si>
  <si>
    <t>Tarifný plat, osobný plat, zák. plat, funkčný plat ...</t>
  </si>
  <si>
    <t>611/1</t>
  </si>
  <si>
    <t>611/2</t>
  </si>
  <si>
    <t xml:space="preserve">Príplatky </t>
  </si>
  <si>
    <t xml:space="preserve">Osobný príplatok </t>
  </si>
  <si>
    <t>Ostatné príplatky okrem osobných príplatkov</t>
  </si>
  <si>
    <t>Odmeny</t>
  </si>
  <si>
    <t>Poistné a príspevok do poisťovní</t>
  </si>
  <si>
    <t>Poistné do VšZP</t>
  </si>
  <si>
    <t>Poistné do ostatných zdravotných poisťovní</t>
  </si>
  <si>
    <t>Poistné do Sociálnej poisťovne</t>
  </si>
  <si>
    <t>Tovary a služby</t>
  </si>
  <si>
    <t>Energie, voda a komunikácie</t>
  </si>
  <si>
    <t>Materiál</t>
  </si>
  <si>
    <t>Všeobecný materiál</t>
  </si>
  <si>
    <t xml:space="preserve">Rutinná a štandardná údržba </t>
  </si>
  <si>
    <t>Výpočtovej techniky</t>
  </si>
  <si>
    <t xml:space="preserve">Budov, objektov alebo ich častí </t>
  </si>
  <si>
    <r>
      <t xml:space="preserve">Nájomné za nájom </t>
    </r>
    <r>
      <rPr>
        <b/>
        <sz val="8"/>
        <rFont val="Arial"/>
        <family val="2"/>
        <charset val="238"/>
      </rPr>
      <t>(za prenájom nehn. a hnuteľných vecí)</t>
    </r>
  </si>
  <si>
    <t>Uzamykateľného priečinku (pošta)</t>
  </si>
  <si>
    <t>Softvéru</t>
  </si>
  <si>
    <t>Služby</t>
  </si>
  <si>
    <t>Školenia, kurzy, semináre , porady, konferencie ...</t>
  </si>
  <si>
    <t>Špeciálne služby</t>
  </si>
  <si>
    <t>Poplatky a odvody</t>
  </si>
  <si>
    <t>Stravovanie</t>
  </si>
  <si>
    <t xml:space="preserve">Prídel do sociálneho fondu </t>
  </si>
  <si>
    <t xml:space="preserve">Odmeny zamestnancov mimopracovného pomeru </t>
  </si>
  <si>
    <t>Bežné transfery</t>
  </si>
  <si>
    <t xml:space="preserve">Transfery jednotlivcom a nezisk. práv. osobám </t>
  </si>
  <si>
    <t>Odchodné</t>
  </si>
  <si>
    <t xml:space="preserve">Na nemocenské dávky </t>
  </si>
  <si>
    <t xml:space="preserve">Tarifný plat </t>
  </si>
  <si>
    <t>Poštové služby a kuriérske služby</t>
  </si>
  <si>
    <t>Komunikačná infraštruktúra,internet</t>
  </si>
  <si>
    <t>Telekomunikačné služby</t>
  </si>
  <si>
    <t>Knihy, časopisy, noviny,odborné publikácie, ...</t>
  </si>
  <si>
    <t>Príspevok od ŠR - MK SR</t>
  </si>
  <si>
    <t>311/0</t>
  </si>
  <si>
    <t>Tarifný plat</t>
  </si>
  <si>
    <t>Príspevok do doplnkových dôchod.poisťovní</t>
  </si>
  <si>
    <t>Vodné, stočné, zrážky</t>
  </si>
  <si>
    <t>Softvér</t>
  </si>
  <si>
    <t>Knižničné služby</t>
  </si>
  <si>
    <t>Príspevková organizácia: Mestská knižnica Handlová</t>
  </si>
  <si>
    <t>FINANĆNÉ PRÍJMOVÉ OPERÁCIE</t>
  </si>
  <si>
    <t>Príjmy z transakcií s finančnými aktívami</t>
  </si>
  <si>
    <t>Príjmy z ostatných finančných činností</t>
  </si>
  <si>
    <t>Nevyčerpaný transfér k 31.12. - čerpanie na úhradu miezd za december v januári nasledujúceho roka</t>
  </si>
  <si>
    <t>PRÍJMY SPOLU</t>
  </si>
  <si>
    <t>VÝDAVKY SPOLU</t>
  </si>
  <si>
    <t>ROZDIEL</t>
  </si>
  <si>
    <t>Plnenie rozpočtu v %</t>
  </si>
  <si>
    <t>Z dobropisov</t>
  </si>
  <si>
    <t>Elektrická a tepelná energia</t>
  </si>
  <si>
    <t>Kultúrne podujatia</t>
  </si>
  <si>
    <t>Návrh rozpočtu na rok 2020          v €</t>
  </si>
  <si>
    <t>Skutočnosť k 30.06.2020        v €</t>
  </si>
  <si>
    <t>Skutočnosť k 31.12.2019        v €</t>
  </si>
  <si>
    <t>Schválený rozpočet na rok  2020                            v €</t>
  </si>
  <si>
    <t>Skutočnosť k 30.06.2020           v €</t>
  </si>
  <si>
    <t>Skutočnosť k 31.12.2019       v €</t>
  </si>
  <si>
    <t>Nevyčerpaná dotácia z MK SR k 31.12.2019</t>
  </si>
  <si>
    <t>Skutočnosť k 30.06.2020       v €</t>
  </si>
  <si>
    <t>Všeobecné sl.:Popl. - odvoz komunál. Odpadu,PZP</t>
  </si>
  <si>
    <t>Dane: RTVS</t>
  </si>
  <si>
    <t>Príspevková organizácie: Mestská knižnica Handlová</t>
  </si>
  <si>
    <t>príloha č. II (5) NO + RO</t>
  </si>
  <si>
    <t xml:space="preserve">Stav pohľadávok organizácie k 31.12.2018 v € </t>
  </si>
  <si>
    <t>Subjekt *)</t>
  </si>
  <si>
    <t>Stav k 1.1.2018</t>
  </si>
  <si>
    <t>Stav k  31.12.2018</t>
  </si>
  <si>
    <t>z toho : **)</t>
  </si>
  <si>
    <t xml:space="preserve">pohľ. bežného roka </t>
  </si>
  <si>
    <t>po lehote splat.</t>
  </si>
  <si>
    <t>a</t>
  </si>
  <si>
    <t>Spolu : ***)</t>
  </si>
  <si>
    <t xml:space="preserve">Pozn. : </t>
  </si>
  <si>
    <t>*) organizácia uvedie subjekty alebo skupiny subjektov</t>
  </si>
  <si>
    <t>**) zo stĺpca 2</t>
  </si>
  <si>
    <t>***) musí súhlasiť so stavom vedeným v účtovníctve</t>
  </si>
  <si>
    <t xml:space="preserve">Stav záväzkov organizácie k 30.06.2020 v € </t>
  </si>
  <si>
    <t>Stav k 1.1.2020</t>
  </si>
  <si>
    <t>Stav k 30.06.2020</t>
  </si>
  <si>
    <t>Orange Slovensko, a.s.</t>
  </si>
  <si>
    <t xml:space="preserve">Vypracoval (meno, dátum, podpis ) : </t>
  </si>
  <si>
    <t>Doris Jančíková</t>
  </si>
  <si>
    <t xml:space="preserve">Príspevkové organizácie: Mestská knižnica Handlová  </t>
  </si>
  <si>
    <t>príloha č. II (3) NO + RO</t>
  </si>
  <si>
    <t xml:space="preserve">Tvorba a použitie finančných fondov organizácie k 30.06.2020 v  € </t>
  </si>
  <si>
    <t>FOND</t>
  </si>
  <si>
    <t>Počiatočný stav k 1.1.2020</t>
  </si>
  <si>
    <t>Použitie fondu</t>
  </si>
  <si>
    <t>Zostatok k 30.06.2020</t>
  </si>
  <si>
    <t>plán tvorby</t>
  </si>
  <si>
    <t>skutoč.</t>
  </si>
  <si>
    <t>plán čerpania</t>
  </si>
  <si>
    <t xml:space="preserve">skutoč. </t>
  </si>
  <si>
    <t>Zákonný rezervný fond</t>
  </si>
  <si>
    <t>Sociálny fond</t>
  </si>
  <si>
    <t>Jančíková Doris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</si>
</sst>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7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u/>
      <sz val="9"/>
      <name val="Arial"/>
      <family val="2"/>
      <charset val="238"/>
    </font>
    <font>
      <u/>
      <sz val="9"/>
      <name val="Arial"/>
      <family val="2"/>
      <charset val="238"/>
    </font>
    <font>
      <sz val="9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u val="double"/>
      <sz val="9"/>
      <name val="Arial"/>
      <family val="2"/>
      <charset val="238"/>
    </font>
    <font>
      <b/>
      <i/>
      <u/>
      <sz val="9"/>
      <color rgb="FF0070C0"/>
      <name val="Arial"/>
      <family val="2"/>
      <charset val="238"/>
    </font>
    <font>
      <b/>
      <i/>
      <u val="double"/>
      <sz val="9"/>
      <color rgb="FF0070C0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color theme="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indexed="11"/>
        <bgColor indexed="49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57"/>
        <bgColor indexed="21"/>
      </patternFill>
    </fill>
    <fill>
      <patternFill patternType="solid">
        <fgColor indexed="47"/>
        <bgColor indexed="41"/>
      </patternFill>
    </fill>
    <fill>
      <patternFill patternType="solid">
        <fgColor rgb="FF00B0F0"/>
        <bgColor indexed="4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indexed="45"/>
        <bgColor indexed="29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5" borderId="4" xfId="0" applyNumberFormat="1" applyFont="1" applyFill="1" applyBorder="1" applyAlignment="1">
      <alignment horizontal="center" vertical="center" wrapText="1"/>
    </xf>
    <xf numFmtId="3" fontId="1" fillId="6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2" fillId="0" borderId="0" xfId="0" applyFont="1"/>
    <xf numFmtId="4" fontId="2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Fill="1"/>
    <xf numFmtId="0" fontId="1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/>
    <xf numFmtId="4" fontId="1" fillId="0" borderId="0" xfId="0" applyNumberFormat="1" applyFont="1" applyBorder="1" applyAlignment="1"/>
    <xf numFmtId="3" fontId="1" fillId="0" borderId="0" xfId="0" applyNumberFormat="1" applyFont="1" applyBorder="1" applyAlignment="1"/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/>
    <xf numFmtId="4" fontId="1" fillId="6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1" xfId="0" applyFont="1" applyFill="1" applyBorder="1"/>
    <xf numFmtId="4" fontId="2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left"/>
    </xf>
    <xf numFmtId="4" fontId="1" fillId="4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3" fontId="1" fillId="7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5" borderId="1" xfId="0" applyNumberFormat="1" applyFont="1" applyFill="1" applyBorder="1" applyAlignment="1">
      <alignment horizontal="left"/>
    </xf>
    <xf numFmtId="0" fontId="1" fillId="8" borderId="1" xfId="0" applyFont="1" applyFill="1" applyBorder="1" applyAlignment="1">
      <alignment horizontal="left"/>
    </xf>
    <xf numFmtId="0" fontId="6" fillId="5" borderId="1" xfId="0" applyFont="1" applyFill="1" applyBorder="1"/>
    <xf numFmtId="3" fontId="1" fillId="5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5" fillId="2" borderId="1" xfId="0" applyFont="1" applyFill="1" applyBorder="1" applyAlignment="1">
      <alignment horizontal="left"/>
    </xf>
    <xf numFmtId="0" fontId="2" fillId="0" borderId="0" xfId="0" applyFont="1" applyFill="1"/>
    <xf numFmtId="0" fontId="1" fillId="0" borderId="0" xfId="0" applyFont="1" applyFill="1" applyBorder="1" applyAlignment="1"/>
    <xf numFmtId="0" fontId="4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0" fillId="0" borderId="0" xfId="0" applyFill="1"/>
    <xf numFmtId="0" fontId="8" fillId="0" borderId="0" xfId="0" applyFont="1"/>
    <xf numFmtId="0" fontId="2" fillId="2" borderId="1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1" xfId="0" applyFont="1" applyFill="1" applyBorder="1"/>
    <xf numFmtId="0" fontId="2" fillId="0" borderId="1" xfId="0" applyFont="1" applyFill="1" applyBorder="1" applyAlignment="1">
      <alignment horizontal="left" wrapText="1"/>
    </xf>
    <xf numFmtId="4" fontId="10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1" fillId="9" borderId="1" xfId="0" applyNumberFormat="1" applyFont="1" applyFill="1" applyBorder="1" applyAlignment="1">
      <alignment horizontal="center"/>
    </xf>
    <xf numFmtId="49" fontId="1" fillId="11" borderId="1" xfId="0" applyNumberFormat="1" applyFont="1" applyFill="1" applyBorder="1" applyAlignment="1">
      <alignment horizontal="left" wrapText="1"/>
    </xf>
    <xf numFmtId="0" fontId="1" fillId="11" borderId="1" xfId="0" applyFont="1" applyFill="1" applyBorder="1" applyAlignment="1">
      <alignment horizontal="left"/>
    </xf>
    <xf numFmtId="0" fontId="2" fillId="11" borderId="1" xfId="0" applyFont="1" applyFill="1" applyBorder="1" applyAlignment="1">
      <alignment horizontal="right" vertical="center"/>
    </xf>
    <xf numFmtId="0" fontId="1" fillId="10" borderId="1" xfId="0" applyFont="1" applyFill="1" applyBorder="1" applyAlignment="1">
      <alignment horizontal="center"/>
    </xf>
    <xf numFmtId="0" fontId="1" fillId="11" borderId="1" xfId="0" applyFont="1" applyFill="1" applyBorder="1"/>
    <xf numFmtId="4" fontId="1" fillId="11" borderId="1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10" fontId="1" fillId="6" borderId="1" xfId="0" applyNumberFormat="1" applyFont="1" applyFill="1" applyBorder="1" applyAlignment="1">
      <alignment horizontal="center"/>
    </xf>
    <xf numFmtId="10" fontId="1" fillId="4" borderId="1" xfId="0" applyNumberFormat="1" applyFont="1" applyFill="1" applyBorder="1" applyAlignment="1">
      <alignment horizontal="center"/>
    </xf>
    <xf numFmtId="10" fontId="1" fillId="0" borderId="1" xfId="0" applyNumberFormat="1" applyFont="1" applyFill="1" applyBorder="1" applyAlignment="1">
      <alignment horizontal="center"/>
    </xf>
    <xf numFmtId="0" fontId="0" fillId="0" borderId="0" xfId="0" applyBorder="1"/>
    <xf numFmtId="4" fontId="2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10" fontId="1" fillId="10" borderId="1" xfId="0" applyNumberFormat="1" applyFont="1" applyFill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0" fontId="12" fillId="0" borderId="0" xfId="0" applyFont="1"/>
    <xf numFmtId="0" fontId="12" fillId="12" borderId="0" xfId="0" applyFont="1" applyFill="1"/>
    <xf numFmtId="0" fontId="5" fillId="12" borderId="0" xfId="0" applyFont="1" applyFill="1"/>
    <xf numFmtId="0" fontId="13" fillId="0" borderId="0" xfId="0" applyFont="1" applyAlignment="1">
      <alignment horizontal="left"/>
    </xf>
    <xf numFmtId="0" fontId="5" fillId="0" borderId="0" xfId="0" applyFont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0" xfId="0" applyNumberFormat="1" applyBorder="1" applyAlignment="1">
      <alignment horizontal="left"/>
    </xf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2" xfId="0" applyNumberFormat="1" applyBorder="1" applyAlignment="1">
      <alignment horizontal="left"/>
    </xf>
    <xf numFmtId="2" fontId="0" fillId="0" borderId="2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18" xfId="0" applyNumberFormat="1" applyBorder="1"/>
    <xf numFmtId="2" fontId="0" fillId="0" borderId="20" xfId="0" applyNumberFormat="1" applyBorder="1"/>
    <xf numFmtId="2" fontId="0" fillId="0" borderId="22" xfId="0" applyNumberFormat="1" applyBorder="1"/>
    <xf numFmtId="0" fontId="14" fillId="0" borderId="0" xfId="0" applyFont="1"/>
    <xf numFmtId="164" fontId="0" fillId="0" borderId="0" xfId="0" applyNumberFormat="1"/>
    <xf numFmtId="0" fontId="16" fillId="0" borderId="0" xfId="0" applyFont="1"/>
    <xf numFmtId="0" fontId="0" fillId="12" borderId="0" xfId="0" applyFill="1"/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4" fillId="0" borderId="24" xfId="0" applyNumberFormat="1" applyFont="1" applyBorder="1" applyAlignment="1">
      <alignment horizontal="center"/>
    </xf>
    <xf numFmtId="4" fontId="14" fillId="0" borderId="30" xfId="0" applyNumberFormat="1" applyFont="1" applyBorder="1" applyAlignment="1">
      <alignment horizontal="center"/>
    </xf>
    <xf numFmtId="4" fontId="14" fillId="0" borderId="31" xfId="0" applyNumberFormat="1" applyFont="1" applyBorder="1" applyAlignment="1">
      <alignment horizontal="center"/>
    </xf>
    <xf numFmtId="4" fontId="14" fillId="0" borderId="32" xfId="0" applyNumberFormat="1" applyFont="1" applyBorder="1" applyAlignment="1">
      <alignment horizontal="center"/>
    </xf>
    <xf numFmtId="4" fontId="14" fillId="0" borderId="33" xfId="0" applyNumberFormat="1" applyFont="1" applyBorder="1" applyAlignment="1">
      <alignment horizontal="center"/>
    </xf>
    <xf numFmtId="0" fontId="1" fillId="9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12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zoomScaleNormal="100" workbookViewId="0">
      <selection activeCell="J12" sqref="J12"/>
    </sheetView>
  </sheetViews>
  <sheetFormatPr defaultRowHeight="15" x14ac:dyDescent="0.25"/>
  <cols>
    <col min="2" max="2" width="9.140625" style="56" customWidth="1"/>
    <col min="3" max="3" width="7" customWidth="1"/>
    <col min="4" max="4" width="37.7109375" customWidth="1"/>
    <col min="5" max="7" width="11.7109375" customWidth="1"/>
    <col min="8" max="8" width="11.140625" customWidth="1"/>
  </cols>
  <sheetData>
    <row r="1" spans="1:8" ht="48" x14ac:dyDescent="0.25">
      <c r="A1" s="123" t="s">
        <v>0</v>
      </c>
      <c r="B1" s="124"/>
      <c r="C1" s="1" t="s">
        <v>1</v>
      </c>
      <c r="D1" s="2" t="s">
        <v>2</v>
      </c>
      <c r="E1" s="3" t="s">
        <v>83</v>
      </c>
      <c r="F1" s="4" t="s">
        <v>84</v>
      </c>
      <c r="G1" s="5" t="s">
        <v>76</v>
      </c>
      <c r="H1" s="4" t="s">
        <v>85</v>
      </c>
    </row>
    <row r="2" spans="1:8" x14ac:dyDescent="0.25">
      <c r="A2" s="6"/>
      <c r="B2" s="50"/>
      <c r="C2" s="8"/>
      <c r="D2" s="9"/>
      <c r="E2" s="11"/>
      <c r="F2" s="11"/>
      <c r="G2" s="11"/>
      <c r="H2" s="11"/>
    </row>
    <row r="3" spans="1:8" x14ac:dyDescent="0.25">
      <c r="A3" s="13" t="s">
        <v>3</v>
      </c>
      <c r="B3" s="51"/>
      <c r="C3" s="14"/>
      <c r="D3" s="15"/>
      <c r="E3" s="17"/>
      <c r="F3" s="17"/>
      <c r="G3" s="11"/>
      <c r="H3" s="17"/>
    </row>
    <row r="4" spans="1:8" x14ac:dyDescent="0.25">
      <c r="A4" s="18">
        <v>200</v>
      </c>
      <c r="B4" s="20"/>
      <c r="C4" s="20"/>
      <c r="D4" s="19" t="s">
        <v>4</v>
      </c>
      <c r="E4" s="20">
        <f t="shared" ref="E4" si="0">E5+E7+E9+E12</f>
        <v>2700</v>
      </c>
      <c r="F4" s="20">
        <f>F5+F7+F9+F12</f>
        <v>1896.1</v>
      </c>
      <c r="G4" s="78">
        <f>F4/E4</f>
        <v>0.70225925925925925</v>
      </c>
      <c r="H4" s="20">
        <f>H5+H7+H9+H12</f>
        <v>3167.35</v>
      </c>
    </row>
    <row r="5" spans="1:8" x14ac:dyDescent="0.25">
      <c r="A5" s="21">
        <v>212</v>
      </c>
      <c r="B5" s="52"/>
      <c r="C5" s="22"/>
      <c r="D5" s="23" t="s">
        <v>5</v>
      </c>
      <c r="E5" s="24"/>
      <c r="F5" s="24"/>
      <c r="G5" s="24"/>
      <c r="H5" s="24"/>
    </row>
    <row r="6" spans="1:8" x14ac:dyDescent="0.25">
      <c r="A6" s="29">
        <v>212003</v>
      </c>
      <c r="B6" s="53">
        <v>212003</v>
      </c>
      <c r="C6" s="26">
        <v>46</v>
      </c>
      <c r="D6" s="29" t="s">
        <v>6</v>
      </c>
      <c r="E6" s="32"/>
      <c r="F6" s="32"/>
      <c r="G6" s="32"/>
      <c r="H6" s="32"/>
    </row>
    <row r="7" spans="1:8" x14ac:dyDescent="0.25">
      <c r="A7" s="21">
        <v>223</v>
      </c>
      <c r="B7" s="54"/>
      <c r="C7" s="26"/>
      <c r="D7" s="23" t="s">
        <v>7</v>
      </c>
      <c r="E7" s="28">
        <f t="shared" ref="E7" si="1">E8</f>
        <v>2700</v>
      </c>
      <c r="F7" s="28">
        <f>F8</f>
        <v>1896.1</v>
      </c>
      <c r="G7" s="80">
        <f>F7/E7</f>
        <v>0.70225925925925925</v>
      </c>
      <c r="H7" s="28">
        <f>H8</f>
        <v>2728.64</v>
      </c>
    </row>
    <row r="8" spans="1:8" x14ac:dyDescent="0.25">
      <c r="A8" s="29">
        <v>223001</v>
      </c>
      <c r="B8" s="53">
        <v>223001</v>
      </c>
      <c r="C8" s="26">
        <v>46</v>
      </c>
      <c r="D8" s="29" t="s">
        <v>8</v>
      </c>
      <c r="E8" s="32">
        <v>2700</v>
      </c>
      <c r="F8" s="32">
        <v>1896.1</v>
      </c>
      <c r="G8" s="77">
        <f>F8/E8</f>
        <v>0.70225925925925925</v>
      </c>
      <c r="H8" s="32">
        <v>2728.64</v>
      </c>
    </row>
    <row r="9" spans="1:8" x14ac:dyDescent="0.25">
      <c r="A9" s="21">
        <v>240</v>
      </c>
      <c r="B9" s="55">
        <v>243</v>
      </c>
      <c r="C9" s="26">
        <v>46</v>
      </c>
      <c r="D9" s="23" t="s">
        <v>16</v>
      </c>
      <c r="E9" s="32"/>
      <c r="F9" s="32"/>
      <c r="G9" s="32"/>
      <c r="H9" s="32"/>
    </row>
    <row r="10" spans="1:8" x14ac:dyDescent="0.25">
      <c r="A10" s="21">
        <v>242</v>
      </c>
      <c r="B10" s="53">
        <v>242</v>
      </c>
      <c r="C10" s="26"/>
      <c r="D10" s="23" t="s">
        <v>9</v>
      </c>
      <c r="E10" s="32"/>
      <c r="F10" s="32"/>
      <c r="G10" s="32"/>
      <c r="H10" s="32"/>
    </row>
    <row r="11" spans="1:8" x14ac:dyDescent="0.25">
      <c r="A11" s="21">
        <v>290</v>
      </c>
      <c r="B11" s="55"/>
      <c r="C11" s="22"/>
      <c r="D11" s="23" t="s">
        <v>10</v>
      </c>
      <c r="E11" s="32"/>
      <c r="F11" s="32"/>
      <c r="G11" s="32"/>
      <c r="H11" s="32"/>
    </row>
    <row r="12" spans="1:8" x14ac:dyDescent="0.25">
      <c r="A12" s="21">
        <v>292</v>
      </c>
      <c r="B12" s="53"/>
      <c r="C12" s="26"/>
      <c r="D12" s="23" t="s">
        <v>11</v>
      </c>
      <c r="E12" s="28">
        <f>E13</f>
        <v>0</v>
      </c>
      <c r="F12" s="28">
        <f>F13</f>
        <v>0</v>
      </c>
      <c r="G12" s="80"/>
      <c r="H12" s="28">
        <f>H13</f>
        <v>438.71</v>
      </c>
    </row>
    <row r="13" spans="1:8" x14ac:dyDescent="0.25">
      <c r="A13" s="29">
        <v>292019</v>
      </c>
      <c r="B13" s="53">
        <v>292012</v>
      </c>
      <c r="C13" s="26">
        <v>46</v>
      </c>
      <c r="D13" s="31" t="s">
        <v>77</v>
      </c>
      <c r="E13" s="32"/>
      <c r="F13" s="32"/>
      <c r="G13" s="77"/>
      <c r="H13" s="32">
        <v>438.71</v>
      </c>
    </row>
    <row r="14" spans="1:8" x14ac:dyDescent="0.25">
      <c r="A14" s="18">
        <v>300</v>
      </c>
      <c r="B14" s="20"/>
      <c r="C14" s="20"/>
      <c r="D14" s="19" t="s">
        <v>12</v>
      </c>
      <c r="E14" s="20">
        <f t="shared" ref="E14" si="2">E15+E18</f>
        <v>112654</v>
      </c>
      <c r="F14" s="20">
        <f>F15+F18</f>
        <v>52640</v>
      </c>
      <c r="G14" s="78">
        <f>F14/E14</f>
        <v>0.46727146838993733</v>
      </c>
      <c r="H14" s="20">
        <f>H15+H18</f>
        <v>98487</v>
      </c>
    </row>
    <row r="15" spans="1:8" x14ac:dyDescent="0.25">
      <c r="A15" s="21">
        <v>310</v>
      </c>
      <c r="B15" s="21"/>
      <c r="C15" s="22"/>
      <c r="D15" s="23" t="s">
        <v>13</v>
      </c>
      <c r="E15" s="28">
        <f t="shared" ref="E15" si="3">SUM(E16:E17)</f>
        <v>0</v>
      </c>
      <c r="F15" s="28">
        <f>SUM(F16:F17)</f>
        <v>0</v>
      </c>
      <c r="G15" s="77"/>
      <c r="H15" s="28">
        <f>SUM(H16:H17)</f>
        <v>0</v>
      </c>
    </row>
    <row r="16" spans="1:8" x14ac:dyDescent="0.25">
      <c r="A16" s="29">
        <v>311</v>
      </c>
      <c r="B16" s="53" t="s">
        <v>62</v>
      </c>
      <c r="C16" s="26"/>
      <c r="D16" s="31" t="s">
        <v>17</v>
      </c>
      <c r="E16" s="32"/>
      <c r="F16" s="32"/>
      <c r="G16" s="77"/>
      <c r="H16" s="32"/>
    </row>
    <row r="17" spans="1:8" x14ac:dyDescent="0.25">
      <c r="A17" s="29"/>
      <c r="B17" s="53"/>
      <c r="C17" s="26"/>
      <c r="D17" s="31"/>
      <c r="E17" s="32"/>
      <c r="F17" s="32"/>
      <c r="G17" s="77"/>
      <c r="H17" s="32"/>
    </row>
    <row r="18" spans="1:8" x14ac:dyDescent="0.25">
      <c r="A18" s="25">
        <v>312</v>
      </c>
      <c r="B18" s="53"/>
      <c r="C18" s="26"/>
      <c r="D18" s="64" t="s">
        <v>14</v>
      </c>
      <c r="E18" s="28">
        <f t="shared" ref="E18" si="4">SUM(E19:E20)</f>
        <v>112654</v>
      </c>
      <c r="F18" s="28">
        <f>SUM(F19:F20)</f>
        <v>52640</v>
      </c>
      <c r="G18" s="80">
        <f t="shared" ref="G18:G20" si="5">F18/E18</f>
        <v>0.46727146838993733</v>
      </c>
      <c r="H18" s="28">
        <f>SUM(H19:H20)</f>
        <v>98487</v>
      </c>
    </row>
    <row r="19" spans="1:8" x14ac:dyDescent="0.25">
      <c r="A19" s="29">
        <v>312001</v>
      </c>
      <c r="B19" s="53">
        <v>312001</v>
      </c>
      <c r="C19" s="26">
        <v>111</v>
      </c>
      <c r="D19" s="31" t="s">
        <v>61</v>
      </c>
      <c r="E19" s="32">
        <v>1500</v>
      </c>
      <c r="F19" s="32">
        <v>0</v>
      </c>
      <c r="G19" s="77">
        <f t="shared" si="5"/>
        <v>0</v>
      </c>
      <c r="H19" s="32">
        <v>1500</v>
      </c>
    </row>
    <row r="20" spans="1:8" x14ac:dyDescent="0.25">
      <c r="A20" s="29">
        <v>312007</v>
      </c>
      <c r="B20" s="53">
        <v>312007</v>
      </c>
      <c r="C20" s="26">
        <v>41</v>
      </c>
      <c r="D20" s="31" t="s">
        <v>18</v>
      </c>
      <c r="E20" s="32">
        <v>111154</v>
      </c>
      <c r="F20" s="32">
        <v>52640</v>
      </c>
      <c r="G20" s="77">
        <f t="shared" si="5"/>
        <v>0.47357719920110836</v>
      </c>
      <c r="H20" s="32">
        <v>96987</v>
      </c>
    </row>
    <row r="21" spans="1:8" x14ac:dyDescent="0.25">
      <c r="A21" s="29"/>
      <c r="B21" s="53"/>
      <c r="C21" s="26"/>
      <c r="D21" s="31"/>
      <c r="E21" s="32"/>
      <c r="F21" s="32"/>
      <c r="G21" s="77"/>
      <c r="H21" s="32"/>
    </row>
    <row r="22" spans="1:8" x14ac:dyDescent="0.25">
      <c r="A22" s="122" t="s">
        <v>15</v>
      </c>
      <c r="B22" s="122"/>
      <c r="C22" s="122"/>
      <c r="D22" s="122"/>
      <c r="E22" s="36">
        <f t="shared" ref="E22" si="6">E4+E14</f>
        <v>115354</v>
      </c>
      <c r="F22" s="36">
        <f>F4+F14</f>
        <v>54536.1</v>
      </c>
      <c r="G22" s="79">
        <f>F22/E22</f>
        <v>0.47277164207569738</v>
      </c>
      <c r="H22" s="36">
        <f>H4+H14</f>
        <v>101654.35</v>
      </c>
    </row>
    <row r="23" spans="1:8" x14ac:dyDescent="0.25">
      <c r="A23" s="13" t="s">
        <v>69</v>
      </c>
      <c r="B23" s="51"/>
      <c r="C23" s="14"/>
      <c r="D23" s="15"/>
      <c r="E23" s="16"/>
      <c r="F23" s="16"/>
      <c r="G23" s="10"/>
      <c r="H23" s="16"/>
    </row>
    <row r="24" spans="1:8" x14ac:dyDescent="0.25">
      <c r="A24" s="18">
        <v>400</v>
      </c>
      <c r="B24" s="20"/>
      <c r="C24" s="20"/>
      <c r="D24" s="19" t="s">
        <v>70</v>
      </c>
      <c r="E24" s="20">
        <f t="shared" ref="E24:H24" si="7">E25</f>
        <v>3068.8</v>
      </c>
      <c r="F24" s="20">
        <f t="shared" si="7"/>
        <v>3068.8</v>
      </c>
      <c r="G24" s="78">
        <f>F24/E24</f>
        <v>1</v>
      </c>
      <c r="H24" s="20">
        <f t="shared" si="7"/>
        <v>3621.65</v>
      </c>
    </row>
    <row r="25" spans="1:8" x14ac:dyDescent="0.25">
      <c r="A25" s="21">
        <v>450</v>
      </c>
      <c r="B25" s="52"/>
      <c r="C25" s="22"/>
      <c r="D25" s="23" t="s">
        <v>71</v>
      </c>
      <c r="E25" s="28">
        <f>SUM(E26:E27)</f>
        <v>3068.8</v>
      </c>
      <c r="F25" s="28">
        <f>SUM(F26:F27)</f>
        <v>3068.8</v>
      </c>
      <c r="G25" s="80">
        <f t="shared" ref="G25:G27" si="8">F25/E25</f>
        <v>1</v>
      </c>
      <c r="H25" s="28">
        <f>SUM(H26:H27)</f>
        <v>3621.65</v>
      </c>
    </row>
    <row r="26" spans="1:8" x14ac:dyDescent="0.25">
      <c r="A26" s="29">
        <v>453</v>
      </c>
      <c r="B26" s="53">
        <v>453</v>
      </c>
      <c r="C26" s="26">
        <v>111</v>
      </c>
      <c r="D26" s="65" t="s">
        <v>86</v>
      </c>
      <c r="E26" s="32">
        <v>491.46</v>
      </c>
      <c r="F26" s="32">
        <v>491.46</v>
      </c>
      <c r="G26" s="77">
        <f t="shared" si="8"/>
        <v>1</v>
      </c>
      <c r="H26" s="32">
        <v>1493.04</v>
      </c>
    </row>
    <row r="27" spans="1:8" ht="27" customHeight="1" x14ac:dyDescent="0.25">
      <c r="A27" s="29">
        <v>453</v>
      </c>
      <c r="B27" s="53">
        <v>453</v>
      </c>
      <c r="C27" s="26">
        <v>41</v>
      </c>
      <c r="D27" s="65" t="s">
        <v>72</v>
      </c>
      <c r="E27" s="32">
        <v>2577.34</v>
      </c>
      <c r="F27" s="32">
        <v>2577.34</v>
      </c>
      <c r="G27" s="77">
        <f t="shared" si="8"/>
        <v>1</v>
      </c>
      <c r="H27" s="32">
        <v>2128.61</v>
      </c>
    </row>
    <row r="28" spans="1:8" x14ac:dyDescent="0.25">
      <c r="A28" s="122" t="s">
        <v>73</v>
      </c>
      <c r="B28" s="122"/>
      <c r="C28" s="122"/>
      <c r="D28" s="122"/>
      <c r="E28" s="36">
        <f>E22+E24</f>
        <v>118422.8</v>
      </c>
      <c r="F28" s="36">
        <f>F22+F24</f>
        <v>57604.9</v>
      </c>
      <c r="G28" s="79">
        <f>F28/E28</f>
        <v>0.48643420017091304</v>
      </c>
      <c r="H28" s="36">
        <f>H22+H24</f>
        <v>105276</v>
      </c>
    </row>
    <row r="29" spans="1:8" x14ac:dyDescent="0.25">
      <c r="A29" s="125"/>
      <c r="B29" s="125"/>
      <c r="C29" s="125"/>
      <c r="D29" s="125"/>
      <c r="E29" s="40"/>
      <c r="F29" s="40"/>
      <c r="G29" s="40"/>
      <c r="H29" s="40"/>
    </row>
    <row r="30" spans="1:8" x14ac:dyDescent="0.25">
      <c r="A30" s="122" t="s">
        <v>74</v>
      </c>
      <c r="B30" s="122"/>
      <c r="C30" s="122"/>
      <c r="D30" s="122"/>
      <c r="E30" s="36">
        <v>118422.8</v>
      </c>
      <c r="F30" s="36">
        <v>54706.28</v>
      </c>
      <c r="G30" s="79">
        <f>F30/E30</f>
        <v>0.46195732578523729</v>
      </c>
      <c r="H30" s="36">
        <v>102207.2</v>
      </c>
    </row>
    <row r="31" spans="1:8" x14ac:dyDescent="0.25">
      <c r="A31" s="121" t="s">
        <v>75</v>
      </c>
      <c r="B31" s="121"/>
      <c r="C31" s="121"/>
      <c r="D31" s="121"/>
      <c r="E31" s="70">
        <f t="shared" ref="E31:F31" si="9">E28-E30</f>
        <v>0</v>
      </c>
      <c r="F31" s="70">
        <f t="shared" si="9"/>
        <v>2898.6200000000026</v>
      </c>
      <c r="G31" s="70"/>
      <c r="H31" s="70">
        <f t="shared" ref="H31" si="10">H28-H30</f>
        <v>3068.8000000000029</v>
      </c>
    </row>
  </sheetData>
  <mergeCells count="6">
    <mergeCell ref="A31:D31"/>
    <mergeCell ref="A22:D22"/>
    <mergeCell ref="A1:B1"/>
    <mergeCell ref="A28:D28"/>
    <mergeCell ref="A29:D29"/>
    <mergeCell ref="A30:D30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5"/>
  <sheetViews>
    <sheetView topLeftCell="A25" zoomScaleNormal="100" workbookViewId="0">
      <selection activeCell="L32" sqref="L32"/>
    </sheetView>
  </sheetViews>
  <sheetFormatPr defaultRowHeight="15" x14ac:dyDescent="0.25"/>
  <cols>
    <col min="2" max="2" width="6.140625" customWidth="1"/>
    <col min="3" max="3" width="9.140625" style="63"/>
    <col min="4" max="4" width="6.85546875" customWidth="1"/>
    <col min="5" max="5" width="43" customWidth="1"/>
    <col min="6" max="8" width="11.7109375" customWidth="1"/>
    <col min="9" max="9" width="10" customWidth="1"/>
  </cols>
  <sheetData>
    <row r="1" spans="1:12" ht="48" x14ac:dyDescent="0.25">
      <c r="A1" s="41" t="s">
        <v>19</v>
      </c>
      <c r="B1" s="126" t="s">
        <v>0</v>
      </c>
      <c r="C1" s="126"/>
      <c r="D1" s="1" t="s">
        <v>1</v>
      </c>
      <c r="E1" s="42" t="s">
        <v>2</v>
      </c>
      <c r="F1" s="4" t="s">
        <v>80</v>
      </c>
      <c r="G1" s="4" t="s">
        <v>81</v>
      </c>
      <c r="H1" s="4" t="s">
        <v>76</v>
      </c>
      <c r="I1" s="4" t="s">
        <v>82</v>
      </c>
    </row>
    <row r="2" spans="1:12" x14ac:dyDescent="0.25">
      <c r="A2" s="6"/>
      <c r="B2" s="7"/>
      <c r="C2" s="59"/>
      <c r="D2" s="8"/>
      <c r="E2" s="9"/>
      <c r="F2" s="12"/>
      <c r="G2" s="12"/>
      <c r="H2" s="12"/>
      <c r="I2" s="12"/>
    </row>
    <row r="3" spans="1:12" x14ac:dyDescent="0.25">
      <c r="A3" s="13" t="s">
        <v>20</v>
      </c>
      <c r="B3" s="7"/>
      <c r="C3" s="60"/>
      <c r="D3" s="14"/>
      <c r="E3" s="15"/>
      <c r="F3" s="12"/>
      <c r="G3" s="12"/>
      <c r="H3" s="12"/>
      <c r="I3" s="12"/>
    </row>
    <row r="4" spans="1:12" x14ac:dyDescent="0.25">
      <c r="A4" s="43" t="s">
        <v>21</v>
      </c>
      <c r="B4" s="44"/>
      <c r="C4" s="61"/>
      <c r="D4" s="26"/>
      <c r="E4" s="45" t="s">
        <v>67</v>
      </c>
      <c r="F4" s="46"/>
      <c r="G4" s="46"/>
      <c r="H4" s="46"/>
      <c r="I4" s="46"/>
    </row>
    <row r="5" spans="1:12" s="57" customFormat="1" x14ac:dyDescent="0.25">
      <c r="A5" s="71" t="s">
        <v>22</v>
      </c>
      <c r="B5" s="72">
        <v>600</v>
      </c>
      <c r="C5" s="73"/>
      <c r="D5" s="74"/>
      <c r="E5" s="75" t="s">
        <v>68</v>
      </c>
      <c r="F5" s="76">
        <f>F6+F15+F20+F52</f>
        <v>118422.79999999999</v>
      </c>
      <c r="G5" s="76">
        <f>G6+G15+G20+G52</f>
        <v>54706.279999999992</v>
      </c>
      <c r="H5" s="84">
        <f t="shared" ref="H5:H10" si="0">G5/F5</f>
        <v>0.46195732578523729</v>
      </c>
      <c r="I5" s="76">
        <f>I6+I15+I20+I52</f>
        <v>102207.2</v>
      </c>
    </row>
    <row r="6" spans="1:12" x14ac:dyDescent="0.25">
      <c r="A6" s="47">
        <v>610</v>
      </c>
      <c r="B6" s="33">
        <v>610</v>
      </c>
      <c r="C6" s="62"/>
      <c r="D6" s="22"/>
      <c r="E6" s="48" t="s">
        <v>23</v>
      </c>
      <c r="F6" s="66">
        <f>F7+F10+F13</f>
        <v>67339.34</v>
      </c>
      <c r="G6" s="66">
        <f t="shared" ref="G6" si="1">G7+G10+G13</f>
        <v>29812.85</v>
      </c>
      <c r="H6" s="85">
        <f t="shared" si="0"/>
        <v>0.4427256043792529</v>
      </c>
      <c r="I6" s="66">
        <f t="shared" ref="I6" si="2">I7+I10+I13</f>
        <v>57911.97</v>
      </c>
    </row>
    <row r="7" spans="1:12" x14ac:dyDescent="0.25">
      <c r="A7" s="38">
        <v>611</v>
      </c>
      <c r="B7" s="35">
        <v>611</v>
      </c>
      <c r="C7" s="58"/>
      <c r="D7" s="26"/>
      <c r="E7" s="39" t="s">
        <v>24</v>
      </c>
      <c r="F7" s="67">
        <f>SUM(F8:F9)</f>
        <v>52061.34</v>
      </c>
      <c r="G7" s="67">
        <f t="shared" ref="G7" si="3">SUM(G8:G9)</f>
        <v>23862.98</v>
      </c>
      <c r="H7" s="80">
        <f t="shared" si="0"/>
        <v>0.45836276976351359</v>
      </c>
      <c r="I7" s="67">
        <f t="shared" ref="I7" si="4">SUM(I8:I9)</f>
        <v>47414.5</v>
      </c>
    </row>
    <row r="8" spans="1:12" x14ac:dyDescent="0.25">
      <c r="A8" s="29"/>
      <c r="B8" s="30"/>
      <c r="C8" s="58" t="s">
        <v>25</v>
      </c>
      <c r="D8" s="26">
        <v>41</v>
      </c>
      <c r="E8" s="37" t="s">
        <v>56</v>
      </c>
      <c r="F8" s="32">
        <v>46784</v>
      </c>
      <c r="G8" s="32">
        <v>21966.880000000001</v>
      </c>
      <c r="H8" s="77">
        <f t="shared" si="0"/>
        <v>0.46953830369357047</v>
      </c>
      <c r="I8" s="32">
        <v>44247.15</v>
      </c>
    </row>
    <row r="9" spans="1:12" x14ac:dyDescent="0.25">
      <c r="A9" s="29"/>
      <c r="B9" s="49"/>
      <c r="C9" s="58" t="s">
        <v>26</v>
      </c>
      <c r="D9" s="26">
        <v>46</v>
      </c>
      <c r="E9" s="37" t="s">
        <v>63</v>
      </c>
      <c r="F9" s="32">
        <v>5277.34</v>
      </c>
      <c r="G9" s="32">
        <v>1896.1</v>
      </c>
      <c r="H9" s="77">
        <f t="shared" si="0"/>
        <v>0.35929085486248752</v>
      </c>
      <c r="I9" s="32">
        <v>3167.35</v>
      </c>
    </row>
    <row r="10" spans="1:12" x14ac:dyDescent="0.25">
      <c r="A10" s="25">
        <v>612</v>
      </c>
      <c r="B10" s="35">
        <v>612</v>
      </c>
      <c r="C10" s="58"/>
      <c r="D10" s="26"/>
      <c r="E10" s="39" t="s">
        <v>27</v>
      </c>
      <c r="F10" s="28">
        <f>SUM(F11:F12)</f>
        <v>11778</v>
      </c>
      <c r="G10" s="28">
        <f t="shared" ref="G10" si="5">SUM(G11:G12)</f>
        <v>4161.37</v>
      </c>
      <c r="H10" s="80">
        <f t="shared" si="0"/>
        <v>0.35331720156223467</v>
      </c>
      <c r="I10" s="28">
        <f t="shared" ref="I10" si="6">SUM(I11:I12)</f>
        <v>8697.4700000000012</v>
      </c>
    </row>
    <row r="11" spans="1:12" x14ac:dyDescent="0.25">
      <c r="A11" s="29"/>
      <c r="B11" s="30"/>
      <c r="C11" s="58">
        <v>612001</v>
      </c>
      <c r="D11" s="26">
        <v>41</v>
      </c>
      <c r="E11" s="37" t="s">
        <v>28</v>
      </c>
      <c r="F11" s="32">
        <v>9522</v>
      </c>
      <c r="G11" s="32">
        <v>3329.87</v>
      </c>
      <c r="H11" s="77">
        <f t="shared" ref="H11:H12" si="7">G11/F11</f>
        <v>0.34970279353077083</v>
      </c>
      <c r="I11" s="32">
        <v>6886.3</v>
      </c>
    </row>
    <row r="12" spans="1:12" x14ac:dyDescent="0.25">
      <c r="A12" s="29"/>
      <c r="B12" s="30"/>
      <c r="C12" s="58">
        <v>612002</v>
      </c>
      <c r="D12" s="26">
        <v>41</v>
      </c>
      <c r="E12" s="37" t="s">
        <v>29</v>
      </c>
      <c r="F12" s="32">
        <v>2256</v>
      </c>
      <c r="G12" s="32">
        <v>831.5</v>
      </c>
      <c r="H12" s="77">
        <f t="shared" si="7"/>
        <v>0.36857269503546097</v>
      </c>
      <c r="I12" s="32">
        <v>1811.17</v>
      </c>
    </row>
    <row r="13" spans="1:12" x14ac:dyDescent="0.25">
      <c r="A13" s="25">
        <v>614</v>
      </c>
      <c r="B13" s="35">
        <v>614</v>
      </c>
      <c r="C13" s="58"/>
      <c r="D13" s="26"/>
      <c r="E13" s="39" t="s">
        <v>30</v>
      </c>
      <c r="F13" s="28">
        <f>F14</f>
        <v>3500</v>
      </c>
      <c r="G13" s="28">
        <f t="shared" ref="G13:I13" si="8">G14</f>
        <v>1788.5</v>
      </c>
      <c r="H13" s="80">
        <f>G13/F13</f>
        <v>0.51100000000000001</v>
      </c>
      <c r="I13" s="28">
        <f t="shared" si="8"/>
        <v>1800</v>
      </c>
      <c r="K13" s="81"/>
      <c r="L13" s="81"/>
    </row>
    <row r="14" spans="1:12" x14ac:dyDescent="0.25">
      <c r="A14" s="29"/>
      <c r="B14" s="30"/>
      <c r="C14" s="58">
        <v>614</v>
      </c>
      <c r="D14" s="26">
        <v>41</v>
      </c>
      <c r="E14" s="37" t="s">
        <v>30</v>
      </c>
      <c r="F14" s="32">
        <v>3500</v>
      </c>
      <c r="G14" s="32">
        <v>1788.5</v>
      </c>
      <c r="H14" s="77">
        <f>G14/F14</f>
        <v>0.51100000000000001</v>
      </c>
      <c r="I14" s="32">
        <v>1800</v>
      </c>
      <c r="K14" s="82"/>
      <c r="L14" s="82"/>
    </row>
    <row r="15" spans="1:12" x14ac:dyDescent="0.25">
      <c r="A15" s="21">
        <v>620</v>
      </c>
      <c r="B15" s="33">
        <v>620</v>
      </c>
      <c r="C15" s="62"/>
      <c r="D15" s="22"/>
      <c r="E15" s="48" t="s">
        <v>31</v>
      </c>
      <c r="F15" s="68">
        <f>SUM(F16:F19)</f>
        <v>25225</v>
      </c>
      <c r="G15" s="68">
        <f t="shared" ref="G15" si="9">SUM(G16:G19)</f>
        <v>11121.689999999999</v>
      </c>
      <c r="H15" s="85">
        <f>G15/F15</f>
        <v>0.4408995044598612</v>
      </c>
      <c r="I15" s="68">
        <f t="shared" ref="I15" si="10">SUM(I16:I19)</f>
        <v>21063.27</v>
      </c>
      <c r="K15" s="81"/>
      <c r="L15" s="81"/>
    </row>
    <row r="16" spans="1:12" x14ac:dyDescent="0.25">
      <c r="A16" s="25">
        <v>621</v>
      </c>
      <c r="B16" s="35">
        <v>621</v>
      </c>
      <c r="C16" s="58">
        <v>621</v>
      </c>
      <c r="D16" s="26">
        <v>41</v>
      </c>
      <c r="E16" s="39" t="s">
        <v>32</v>
      </c>
      <c r="F16" s="28">
        <v>4670</v>
      </c>
      <c r="G16" s="28">
        <v>2142.98</v>
      </c>
      <c r="H16" s="80">
        <f t="shared" ref="H16:H19" si="11">G16/F16</f>
        <v>0.45888222698072806</v>
      </c>
      <c r="I16" s="28">
        <v>3169.09</v>
      </c>
      <c r="K16" s="83"/>
      <c r="L16" s="83"/>
    </row>
    <row r="17" spans="1:12" x14ac:dyDescent="0.25">
      <c r="A17" s="25">
        <v>623</v>
      </c>
      <c r="B17" s="35">
        <v>623</v>
      </c>
      <c r="C17" s="58">
        <v>623</v>
      </c>
      <c r="D17" s="26">
        <v>41</v>
      </c>
      <c r="E17" s="39" t="s">
        <v>33</v>
      </c>
      <c r="F17" s="28">
        <v>2118</v>
      </c>
      <c r="G17" s="28">
        <v>1259.76</v>
      </c>
      <c r="H17" s="80">
        <f t="shared" si="11"/>
        <v>0.5947875354107649</v>
      </c>
      <c r="I17" s="28">
        <v>2675.94</v>
      </c>
      <c r="K17" s="83"/>
      <c r="L17" s="83"/>
    </row>
    <row r="18" spans="1:12" x14ac:dyDescent="0.25">
      <c r="A18" s="25">
        <v>625</v>
      </c>
      <c r="B18" s="35">
        <v>625</v>
      </c>
      <c r="C18" s="58"/>
      <c r="D18" s="26">
        <v>41</v>
      </c>
      <c r="E18" s="39" t="s">
        <v>34</v>
      </c>
      <c r="F18" s="28">
        <v>16891</v>
      </c>
      <c r="G18" s="28">
        <v>6972.45</v>
      </c>
      <c r="H18" s="80">
        <f t="shared" si="11"/>
        <v>0.41279083535610678</v>
      </c>
      <c r="I18" s="28">
        <v>13952.58</v>
      </c>
      <c r="K18" s="83"/>
      <c r="L18" s="83"/>
    </row>
    <row r="19" spans="1:12" x14ac:dyDescent="0.25">
      <c r="A19" s="25">
        <v>627</v>
      </c>
      <c r="B19" s="35">
        <v>627</v>
      </c>
      <c r="C19" s="58">
        <v>627</v>
      </c>
      <c r="D19" s="26">
        <v>41</v>
      </c>
      <c r="E19" s="39" t="s">
        <v>64</v>
      </c>
      <c r="F19" s="28">
        <v>1546</v>
      </c>
      <c r="G19" s="28">
        <v>746.5</v>
      </c>
      <c r="H19" s="80">
        <f t="shared" si="11"/>
        <v>0.48285899094437257</v>
      </c>
      <c r="I19" s="28">
        <v>1265.6600000000001</v>
      </c>
      <c r="K19" s="81"/>
      <c r="L19" s="81"/>
    </row>
    <row r="20" spans="1:12" x14ac:dyDescent="0.25">
      <c r="A20" s="21">
        <v>630</v>
      </c>
      <c r="B20" s="33">
        <v>630</v>
      </c>
      <c r="C20" s="62"/>
      <c r="D20" s="22"/>
      <c r="E20" s="48" t="s">
        <v>35</v>
      </c>
      <c r="F20" s="69">
        <f>F21+F27+F35+F38+F41</f>
        <v>23248.46</v>
      </c>
      <c r="G20" s="69">
        <f>G21+G27+G35+G38+G41</f>
        <v>11221.739999999998</v>
      </c>
      <c r="H20" s="85">
        <f>G20/F20</f>
        <v>0.48268745542715513</v>
      </c>
      <c r="I20" s="69">
        <f>I21+I27+I35+I38+I41</f>
        <v>23083.149999999998</v>
      </c>
      <c r="K20" s="81"/>
      <c r="L20" s="81"/>
    </row>
    <row r="21" spans="1:12" x14ac:dyDescent="0.25">
      <c r="A21" s="25">
        <v>632</v>
      </c>
      <c r="B21" s="35">
        <v>632</v>
      </c>
      <c r="C21" s="58"/>
      <c r="D21" s="26"/>
      <c r="E21" s="27" t="s">
        <v>36</v>
      </c>
      <c r="F21" s="28">
        <f>SUM(F22:F26)</f>
        <v>8630</v>
      </c>
      <c r="G21" s="28">
        <f t="shared" ref="G21" si="12">SUM(G22:G26)</f>
        <v>4915.3499999999995</v>
      </c>
      <c r="H21" s="80">
        <f>G21/F21</f>
        <v>0.56956546929316332</v>
      </c>
      <c r="I21" s="28">
        <f t="shared" ref="I21" si="13">SUM(I22:I26)</f>
        <v>8856.3599999999988</v>
      </c>
      <c r="K21" s="81"/>
      <c r="L21" s="81"/>
    </row>
    <row r="22" spans="1:12" x14ac:dyDescent="0.25">
      <c r="A22" s="29"/>
      <c r="B22" s="30"/>
      <c r="C22" s="58">
        <v>632001</v>
      </c>
      <c r="D22" s="26">
        <v>41</v>
      </c>
      <c r="E22" s="31" t="s">
        <v>78</v>
      </c>
      <c r="F22" s="32">
        <v>7200</v>
      </c>
      <c r="G22" s="32">
        <v>4276.99</v>
      </c>
      <c r="H22" s="77">
        <f t="shared" ref="H22:H24" si="14">G22/F22</f>
        <v>0.59402638888888881</v>
      </c>
      <c r="I22" s="32">
        <v>7525.88</v>
      </c>
    </row>
    <row r="23" spans="1:12" x14ac:dyDescent="0.25">
      <c r="A23" s="25"/>
      <c r="B23" s="35"/>
      <c r="C23" s="58">
        <v>632002</v>
      </c>
      <c r="D23" s="26">
        <v>41</v>
      </c>
      <c r="E23" s="31" t="s">
        <v>65</v>
      </c>
      <c r="F23" s="32">
        <v>700</v>
      </c>
      <c r="G23" s="32">
        <v>323.94</v>
      </c>
      <c r="H23" s="77">
        <f t="shared" si="14"/>
        <v>0.46277142857142856</v>
      </c>
      <c r="I23" s="32">
        <v>653.02</v>
      </c>
    </row>
    <row r="24" spans="1:12" x14ac:dyDescent="0.25">
      <c r="A24" s="25"/>
      <c r="B24" s="35"/>
      <c r="C24" s="58">
        <v>632003</v>
      </c>
      <c r="D24" s="26">
        <v>41</v>
      </c>
      <c r="E24" s="31" t="s">
        <v>57</v>
      </c>
      <c r="F24" s="32">
        <v>250</v>
      </c>
      <c r="G24" s="32">
        <v>71.400000000000006</v>
      </c>
      <c r="H24" s="77">
        <f t="shared" si="14"/>
        <v>0.28560000000000002</v>
      </c>
      <c r="I24" s="32">
        <v>206.9</v>
      </c>
    </row>
    <row r="25" spans="1:12" x14ac:dyDescent="0.25">
      <c r="A25" s="29"/>
      <c r="B25" s="34"/>
      <c r="C25" s="58">
        <v>632004</v>
      </c>
      <c r="D25" s="26">
        <v>41</v>
      </c>
      <c r="E25" s="37" t="s">
        <v>58</v>
      </c>
      <c r="F25" s="32">
        <v>0</v>
      </c>
      <c r="G25" s="32">
        <v>0</v>
      </c>
      <c r="H25" s="32"/>
      <c r="I25" s="32">
        <v>0</v>
      </c>
    </row>
    <row r="26" spans="1:12" x14ac:dyDescent="0.25">
      <c r="A26" s="29"/>
      <c r="B26" s="34"/>
      <c r="C26" s="58">
        <v>632005</v>
      </c>
      <c r="D26" s="26">
        <v>41</v>
      </c>
      <c r="E26" s="37" t="s">
        <v>59</v>
      </c>
      <c r="F26" s="32">
        <v>480</v>
      </c>
      <c r="G26" s="32">
        <v>243.02</v>
      </c>
      <c r="H26" s="77">
        <f>G26/F26</f>
        <v>0.5062916666666667</v>
      </c>
      <c r="I26" s="32">
        <v>470.56</v>
      </c>
    </row>
    <row r="27" spans="1:12" x14ac:dyDescent="0.25">
      <c r="A27" s="25">
        <v>633</v>
      </c>
      <c r="B27" s="35">
        <v>633</v>
      </c>
      <c r="C27" s="58"/>
      <c r="D27" s="26"/>
      <c r="E27" s="39" t="s">
        <v>37</v>
      </c>
      <c r="F27" s="28">
        <f>SUM(F28:F31)</f>
        <v>5391.46</v>
      </c>
      <c r="G27" s="28">
        <f t="shared" ref="G27" si="15">SUM(G28:G31)</f>
        <v>1633.9299999999998</v>
      </c>
      <c r="H27" s="80">
        <f>G27/F27</f>
        <v>0.30305891168625937</v>
      </c>
      <c r="I27" s="28">
        <f t="shared" ref="I27" si="16">SUM(I28:I31)</f>
        <v>5875.12</v>
      </c>
    </row>
    <row r="28" spans="1:12" x14ac:dyDescent="0.25">
      <c r="A28" s="25"/>
      <c r="B28" s="35"/>
      <c r="C28" s="58">
        <v>633006</v>
      </c>
      <c r="D28" s="26">
        <v>41</v>
      </c>
      <c r="E28" s="31" t="s">
        <v>38</v>
      </c>
      <c r="F28" s="32">
        <v>700</v>
      </c>
      <c r="G28" s="32">
        <v>315.11</v>
      </c>
      <c r="H28" s="77">
        <f t="shared" ref="H28:H30" si="17">G28/F28</f>
        <v>0.45015714285714287</v>
      </c>
      <c r="I28" s="32">
        <v>743.73</v>
      </c>
    </row>
    <row r="29" spans="1:12" x14ac:dyDescent="0.25">
      <c r="A29" s="25"/>
      <c r="B29" s="35"/>
      <c r="C29" s="58">
        <v>633009</v>
      </c>
      <c r="D29" s="26">
        <v>111</v>
      </c>
      <c r="E29" s="31" t="s">
        <v>60</v>
      </c>
      <c r="F29" s="32">
        <v>1991.46</v>
      </c>
      <c r="G29" s="32">
        <v>491.46</v>
      </c>
      <c r="H29" s="77">
        <f t="shared" si="17"/>
        <v>0.24678376668373955</v>
      </c>
      <c r="I29" s="32">
        <v>2501.58</v>
      </c>
    </row>
    <row r="30" spans="1:12" x14ac:dyDescent="0.25">
      <c r="A30" s="25"/>
      <c r="B30" s="35"/>
      <c r="C30" s="58">
        <v>633009</v>
      </c>
      <c r="D30" s="26">
        <v>41</v>
      </c>
      <c r="E30" s="31" t="s">
        <v>60</v>
      </c>
      <c r="F30" s="32">
        <v>2700</v>
      </c>
      <c r="G30" s="32">
        <v>827.36</v>
      </c>
      <c r="H30" s="77">
        <f t="shared" si="17"/>
        <v>0.30642962962962961</v>
      </c>
      <c r="I30" s="32">
        <v>2629.81</v>
      </c>
    </row>
    <row r="31" spans="1:12" x14ac:dyDescent="0.25">
      <c r="A31" s="25"/>
      <c r="B31" s="35"/>
      <c r="C31" s="58">
        <v>633013</v>
      </c>
      <c r="D31" s="26">
        <v>41</v>
      </c>
      <c r="E31" s="31" t="s">
        <v>66</v>
      </c>
      <c r="F31" s="32">
        <v>0</v>
      </c>
      <c r="G31" s="32">
        <v>0</v>
      </c>
      <c r="H31" s="32"/>
      <c r="I31" s="32">
        <v>0</v>
      </c>
    </row>
    <row r="32" spans="1:12" ht="48" x14ac:dyDescent="0.25">
      <c r="A32" s="41" t="s">
        <v>19</v>
      </c>
      <c r="B32" s="126" t="s">
        <v>0</v>
      </c>
      <c r="C32" s="126"/>
      <c r="D32" s="1" t="s">
        <v>1</v>
      </c>
      <c r="E32" s="42" t="s">
        <v>2</v>
      </c>
      <c r="F32" s="4" t="s">
        <v>80</v>
      </c>
      <c r="G32" s="4" t="s">
        <v>87</v>
      </c>
      <c r="H32" s="4" t="s">
        <v>76</v>
      </c>
      <c r="I32" s="4" t="s">
        <v>82</v>
      </c>
    </row>
    <row r="33" spans="1:9" x14ac:dyDescent="0.25">
      <c r="A33" s="6"/>
      <c r="B33" s="7"/>
      <c r="C33" s="59"/>
      <c r="D33" s="8"/>
      <c r="E33" s="9"/>
      <c r="F33" s="12"/>
      <c r="G33" s="12"/>
      <c r="H33" s="12"/>
      <c r="I33" s="12"/>
    </row>
    <row r="34" spans="1:9" x14ac:dyDescent="0.25">
      <c r="A34" s="13" t="s">
        <v>20</v>
      </c>
      <c r="B34" s="7"/>
      <c r="C34" s="60"/>
      <c r="D34" s="14"/>
      <c r="E34" s="15"/>
      <c r="F34" s="12"/>
      <c r="G34" s="12"/>
      <c r="H34" s="12"/>
      <c r="I34" s="12"/>
    </row>
    <row r="35" spans="1:9" x14ac:dyDescent="0.25">
      <c r="A35" s="25">
        <v>635</v>
      </c>
      <c r="B35" s="35">
        <v>635</v>
      </c>
      <c r="C35" s="58"/>
      <c r="D35" s="26"/>
      <c r="E35" s="27" t="s">
        <v>39</v>
      </c>
      <c r="F35" s="28">
        <f>SUM(F36:F37)</f>
        <v>250</v>
      </c>
      <c r="G35" s="28">
        <f t="shared" ref="G35" si="18">SUM(G36:G37)</f>
        <v>530</v>
      </c>
      <c r="H35" s="80">
        <f>G35/F35</f>
        <v>2.12</v>
      </c>
      <c r="I35" s="28">
        <f t="shared" ref="I35" si="19">SUM(I36:I37)</f>
        <v>380.16</v>
      </c>
    </row>
    <row r="36" spans="1:9" x14ac:dyDescent="0.25">
      <c r="A36" s="25"/>
      <c r="B36" s="35"/>
      <c r="C36" s="58">
        <v>635002</v>
      </c>
      <c r="D36" s="26">
        <v>41</v>
      </c>
      <c r="E36" s="31" t="s">
        <v>40</v>
      </c>
      <c r="F36" s="32">
        <v>100</v>
      </c>
      <c r="G36" s="32">
        <v>480</v>
      </c>
      <c r="H36" s="77">
        <f t="shared" ref="H36:H37" si="20">G36/F36</f>
        <v>4.8</v>
      </c>
      <c r="I36" s="32">
        <v>380.16</v>
      </c>
    </row>
    <row r="37" spans="1:9" x14ac:dyDescent="0.25">
      <c r="A37" s="29"/>
      <c r="B37" s="34"/>
      <c r="C37" s="58">
        <v>635009</v>
      </c>
      <c r="D37" s="26">
        <v>41</v>
      </c>
      <c r="E37" s="31" t="s">
        <v>44</v>
      </c>
      <c r="F37" s="32">
        <v>150</v>
      </c>
      <c r="G37" s="32">
        <v>50</v>
      </c>
      <c r="H37" s="77">
        <f t="shared" si="20"/>
        <v>0.33333333333333331</v>
      </c>
      <c r="I37" s="32">
        <v>0</v>
      </c>
    </row>
    <row r="38" spans="1:9" x14ac:dyDescent="0.25">
      <c r="A38" s="25">
        <v>636</v>
      </c>
      <c r="B38" s="35">
        <v>636</v>
      </c>
      <c r="C38" s="58"/>
      <c r="D38" s="26"/>
      <c r="E38" s="27" t="s">
        <v>42</v>
      </c>
      <c r="F38" s="28">
        <f>SUM(F39:F40)</f>
        <v>75</v>
      </c>
      <c r="G38" s="28">
        <f t="shared" ref="G38" si="21">SUM(G39:G40)</f>
        <v>94.8</v>
      </c>
      <c r="H38" s="80">
        <f>G38/F38</f>
        <v>1.264</v>
      </c>
      <c r="I38" s="28">
        <f t="shared" ref="I38" si="22">SUM(I39:I40)</f>
        <v>64.8</v>
      </c>
    </row>
    <row r="39" spans="1:9" x14ac:dyDescent="0.25">
      <c r="A39" s="25"/>
      <c r="B39" s="35"/>
      <c r="C39" s="58">
        <v>636001</v>
      </c>
      <c r="D39" s="26">
        <v>41</v>
      </c>
      <c r="E39" s="31" t="s">
        <v>41</v>
      </c>
      <c r="F39" s="32">
        <v>0</v>
      </c>
      <c r="G39" s="32">
        <v>0</v>
      </c>
      <c r="H39" s="32"/>
      <c r="I39" s="32">
        <v>0</v>
      </c>
    </row>
    <row r="40" spans="1:9" x14ac:dyDescent="0.25">
      <c r="A40" s="29"/>
      <c r="B40" s="34"/>
      <c r="C40" s="58">
        <v>636002</v>
      </c>
      <c r="D40" s="26">
        <v>41</v>
      </c>
      <c r="E40" s="31" t="s">
        <v>43</v>
      </c>
      <c r="F40" s="32">
        <v>75</v>
      </c>
      <c r="G40" s="32">
        <v>94.8</v>
      </c>
      <c r="H40" s="77">
        <f>G40/F40</f>
        <v>1.264</v>
      </c>
      <c r="I40" s="32">
        <v>64.8</v>
      </c>
    </row>
    <row r="41" spans="1:9" x14ac:dyDescent="0.25">
      <c r="A41" s="25">
        <v>637</v>
      </c>
      <c r="B41" s="35">
        <v>637</v>
      </c>
      <c r="C41" s="58"/>
      <c r="D41" s="26"/>
      <c r="E41" s="27" t="s">
        <v>45</v>
      </c>
      <c r="F41" s="28">
        <f>SUM(F42:F50)</f>
        <v>8902</v>
      </c>
      <c r="G41" s="28">
        <f t="shared" ref="G41" si="23">SUM(G42:G50)</f>
        <v>4047.66</v>
      </c>
      <c r="H41" s="80">
        <f>G41/F41</f>
        <v>0.45469108065603231</v>
      </c>
      <c r="I41" s="28">
        <f t="shared" ref="I41" si="24">SUM(I42:I50)</f>
        <v>7906.7099999999991</v>
      </c>
    </row>
    <row r="42" spans="1:9" x14ac:dyDescent="0.25">
      <c r="A42" s="25"/>
      <c r="B42" s="35"/>
      <c r="C42" s="58">
        <v>637001</v>
      </c>
      <c r="D42" s="26">
        <v>41</v>
      </c>
      <c r="E42" s="31" t="s">
        <v>46</v>
      </c>
      <c r="F42" s="32">
        <v>100</v>
      </c>
      <c r="G42" s="32">
        <v>0</v>
      </c>
      <c r="H42" s="77">
        <f t="shared" ref="H42:H50" si="25">G42/F42</f>
        <v>0</v>
      </c>
      <c r="I42" s="32">
        <v>26.4</v>
      </c>
    </row>
    <row r="43" spans="1:9" x14ac:dyDescent="0.25">
      <c r="A43" s="25"/>
      <c r="B43" s="35"/>
      <c r="C43" s="58">
        <v>637002</v>
      </c>
      <c r="D43" s="26">
        <v>41</v>
      </c>
      <c r="E43" s="31" t="s">
        <v>79</v>
      </c>
      <c r="F43" s="32">
        <v>500</v>
      </c>
      <c r="G43" s="32">
        <v>0</v>
      </c>
      <c r="H43" s="77">
        <f t="shared" si="25"/>
        <v>0</v>
      </c>
      <c r="I43" s="32">
        <v>250</v>
      </c>
    </row>
    <row r="44" spans="1:9" x14ac:dyDescent="0.25">
      <c r="A44" s="29"/>
      <c r="B44" s="34"/>
      <c r="C44" s="58">
        <v>637004</v>
      </c>
      <c r="D44" s="26">
        <v>41</v>
      </c>
      <c r="E44" s="31" t="s">
        <v>88</v>
      </c>
      <c r="F44" s="32">
        <v>244</v>
      </c>
      <c r="G44" s="32">
        <v>230.6</v>
      </c>
      <c r="H44" s="77">
        <f t="shared" si="25"/>
        <v>0.94508196721311477</v>
      </c>
      <c r="I44" s="32">
        <v>249.9</v>
      </c>
    </row>
    <row r="45" spans="1:9" x14ac:dyDescent="0.25">
      <c r="A45" s="25"/>
      <c r="B45" s="35"/>
      <c r="C45" s="58">
        <v>637005</v>
      </c>
      <c r="D45" s="26">
        <v>41</v>
      </c>
      <c r="E45" s="31" t="s">
        <v>47</v>
      </c>
      <c r="F45" s="32">
        <v>3280</v>
      </c>
      <c r="G45" s="32">
        <v>1515.84</v>
      </c>
      <c r="H45" s="77">
        <f t="shared" si="25"/>
        <v>0.4621463414634146</v>
      </c>
      <c r="I45" s="32">
        <v>3239.98</v>
      </c>
    </row>
    <row r="46" spans="1:9" x14ac:dyDescent="0.25">
      <c r="A46" s="25"/>
      <c r="B46" s="35"/>
      <c r="C46" s="58">
        <v>637012</v>
      </c>
      <c r="D46" s="26">
        <v>41</v>
      </c>
      <c r="E46" s="31" t="s">
        <v>48</v>
      </c>
      <c r="F46" s="32">
        <v>152</v>
      </c>
      <c r="G46" s="32">
        <v>103.38</v>
      </c>
      <c r="H46" s="77">
        <f t="shared" si="25"/>
        <v>0.68013157894736842</v>
      </c>
      <c r="I46" s="32">
        <v>154.28</v>
      </c>
    </row>
    <row r="47" spans="1:9" x14ac:dyDescent="0.25">
      <c r="A47" s="29"/>
      <c r="B47" s="34"/>
      <c r="C47" s="58">
        <v>637014</v>
      </c>
      <c r="D47" s="26">
        <v>41</v>
      </c>
      <c r="E47" s="31" t="s">
        <v>49</v>
      </c>
      <c r="F47" s="32">
        <v>3338</v>
      </c>
      <c r="G47" s="32">
        <v>1743.18</v>
      </c>
      <c r="H47" s="77">
        <f t="shared" si="25"/>
        <v>0.52222288795686045</v>
      </c>
      <c r="I47" s="32">
        <v>3029.08</v>
      </c>
    </row>
    <row r="48" spans="1:9" x14ac:dyDescent="0.25">
      <c r="A48" s="29"/>
      <c r="B48" s="34"/>
      <c r="C48" s="58">
        <v>637016</v>
      </c>
      <c r="D48" s="26">
        <v>41</v>
      </c>
      <c r="E48" s="31" t="s">
        <v>50</v>
      </c>
      <c r="F48" s="32">
        <v>980</v>
      </c>
      <c r="G48" s="32">
        <v>294</v>
      </c>
      <c r="H48" s="77">
        <f t="shared" si="25"/>
        <v>0.3</v>
      </c>
      <c r="I48" s="32">
        <v>587.5</v>
      </c>
    </row>
    <row r="49" spans="1:9" x14ac:dyDescent="0.25">
      <c r="A49" s="25"/>
      <c r="B49" s="35"/>
      <c r="C49" s="58">
        <v>637027</v>
      </c>
      <c r="D49" s="26">
        <v>41</v>
      </c>
      <c r="E49" s="31" t="s">
        <v>51</v>
      </c>
      <c r="F49" s="32">
        <v>260</v>
      </c>
      <c r="G49" s="32">
        <v>112.66</v>
      </c>
      <c r="H49" s="77">
        <f t="shared" si="25"/>
        <v>0.43330769230769228</v>
      </c>
      <c r="I49" s="32">
        <v>321.57</v>
      </c>
    </row>
    <row r="50" spans="1:9" x14ac:dyDescent="0.25">
      <c r="A50" s="25"/>
      <c r="B50" s="35"/>
      <c r="C50" s="58">
        <v>637035</v>
      </c>
      <c r="D50" s="26">
        <v>41</v>
      </c>
      <c r="E50" s="31" t="s">
        <v>89</v>
      </c>
      <c r="F50" s="32">
        <v>48</v>
      </c>
      <c r="G50" s="32">
        <v>48</v>
      </c>
      <c r="H50" s="77">
        <f t="shared" si="25"/>
        <v>1</v>
      </c>
      <c r="I50" s="32">
        <v>48</v>
      </c>
    </row>
    <row r="51" spans="1:9" x14ac:dyDescent="0.25">
      <c r="A51" s="29"/>
      <c r="B51" s="34"/>
      <c r="C51" s="58"/>
      <c r="D51" s="26">
        <v>41</v>
      </c>
      <c r="E51" s="31"/>
      <c r="F51" s="32"/>
      <c r="G51" s="32"/>
      <c r="H51" s="32"/>
      <c r="I51" s="32"/>
    </row>
    <row r="52" spans="1:9" x14ac:dyDescent="0.25">
      <c r="A52" s="21">
        <v>640</v>
      </c>
      <c r="B52" s="33">
        <v>640</v>
      </c>
      <c r="C52" s="62"/>
      <c r="D52" s="22"/>
      <c r="E52" s="23" t="s">
        <v>52</v>
      </c>
      <c r="F52" s="69">
        <f>F53</f>
        <v>2610</v>
      </c>
      <c r="G52" s="69">
        <f t="shared" ref="G52:I52" si="26">G53</f>
        <v>2550</v>
      </c>
      <c r="H52" s="85">
        <f>G52/F52</f>
        <v>0.97701149425287359</v>
      </c>
      <c r="I52" s="69">
        <f t="shared" si="26"/>
        <v>148.81</v>
      </c>
    </row>
    <row r="53" spans="1:9" x14ac:dyDescent="0.25">
      <c r="A53" s="25">
        <v>642</v>
      </c>
      <c r="B53" s="35">
        <v>642</v>
      </c>
      <c r="C53" s="58"/>
      <c r="D53" s="26"/>
      <c r="E53" s="27" t="s">
        <v>53</v>
      </c>
      <c r="F53" s="28">
        <f>SUM(F54:F55)</f>
        <v>2610</v>
      </c>
      <c r="G53" s="28">
        <f t="shared" ref="G53" si="27">SUM(G54:G55)</f>
        <v>2550</v>
      </c>
      <c r="H53" s="80">
        <f>G53/F53</f>
        <v>0.97701149425287359</v>
      </c>
      <c r="I53" s="28">
        <f t="shared" ref="I53" si="28">SUM(I54:I55)</f>
        <v>148.81</v>
      </c>
    </row>
    <row r="54" spans="1:9" x14ac:dyDescent="0.25">
      <c r="A54" s="29"/>
      <c r="B54" s="34"/>
      <c r="C54" s="58">
        <v>642013</v>
      </c>
      <c r="D54" s="26">
        <v>41</v>
      </c>
      <c r="E54" s="31" t="s">
        <v>54</v>
      </c>
      <c r="F54" s="32">
        <v>2550</v>
      </c>
      <c r="G54" s="32">
        <v>2550</v>
      </c>
      <c r="H54" s="77">
        <f t="shared" ref="H54:H55" si="29">G54/F54</f>
        <v>1</v>
      </c>
      <c r="I54" s="32">
        <v>0</v>
      </c>
    </row>
    <row r="55" spans="1:9" x14ac:dyDescent="0.25">
      <c r="A55" s="29"/>
      <c r="B55" s="34"/>
      <c r="C55" s="58">
        <v>642015</v>
      </c>
      <c r="D55" s="26">
        <v>41</v>
      </c>
      <c r="E55" s="31" t="s">
        <v>55</v>
      </c>
      <c r="F55" s="32">
        <v>60</v>
      </c>
      <c r="G55" s="32">
        <v>0</v>
      </c>
      <c r="H55" s="77">
        <f t="shared" si="29"/>
        <v>0</v>
      </c>
      <c r="I55" s="32">
        <v>148.81</v>
      </c>
    </row>
  </sheetData>
  <mergeCells count="2">
    <mergeCell ref="B1:C1"/>
    <mergeCell ref="B32:C32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8C642-7A73-444F-9E59-C119BB92F63F}">
  <sheetPr>
    <pageSetUpPr fitToPage="1"/>
  </sheetPr>
  <dimension ref="A1:F44"/>
  <sheetViews>
    <sheetView workbookViewId="0">
      <selection activeCell="I29" sqref="I29"/>
    </sheetView>
  </sheetViews>
  <sheetFormatPr defaultColWidth="11.5703125" defaultRowHeight="15" x14ac:dyDescent="0.25"/>
  <cols>
    <col min="2" max="2" width="20.140625" customWidth="1"/>
    <col min="258" max="258" width="20.140625" customWidth="1"/>
    <col min="514" max="514" width="20.140625" customWidth="1"/>
    <col min="770" max="770" width="20.140625" customWidth="1"/>
    <col min="1026" max="1026" width="20.140625" customWidth="1"/>
    <col min="1282" max="1282" width="20.140625" customWidth="1"/>
    <col min="1538" max="1538" width="20.140625" customWidth="1"/>
    <col min="1794" max="1794" width="20.140625" customWidth="1"/>
    <col min="2050" max="2050" width="20.140625" customWidth="1"/>
    <col min="2306" max="2306" width="20.140625" customWidth="1"/>
    <col min="2562" max="2562" width="20.140625" customWidth="1"/>
    <col min="2818" max="2818" width="20.140625" customWidth="1"/>
    <col min="3074" max="3074" width="20.140625" customWidth="1"/>
    <col min="3330" max="3330" width="20.140625" customWidth="1"/>
    <col min="3586" max="3586" width="20.140625" customWidth="1"/>
    <col min="3842" max="3842" width="20.140625" customWidth="1"/>
    <col min="4098" max="4098" width="20.140625" customWidth="1"/>
    <col min="4354" max="4354" width="20.140625" customWidth="1"/>
    <col min="4610" max="4610" width="20.140625" customWidth="1"/>
    <col min="4866" max="4866" width="20.140625" customWidth="1"/>
    <col min="5122" max="5122" width="20.140625" customWidth="1"/>
    <col min="5378" max="5378" width="20.140625" customWidth="1"/>
    <col min="5634" max="5634" width="20.140625" customWidth="1"/>
    <col min="5890" max="5890" width="20.140625" customWidth="1"/>
    <col min="6146" max="6146" width="20.140625" customWidth="1"/>
    <col min="6402" max="6402" width="20.140625" customWidth="1"/>
    <col min="6658" max="6658" width="20.140625" customWidth="1"/>
    <col min="6914" max="6914" width="20.140625" customWidth="1"/>
    <col min="7170" max="7170" width="20.140625" customWidth="1"/>
    <col min="7426" max="7426" width="20.140625" customWidth="1"/>
    <col min="7682" max="7682" width="20.140625" customWidth="1"/>
    <col min="7938" max="7938" width="20.140625" customWidth="1"/>
    <col min="8194" max="8194" width="20.140625" customWidth="1"/>
    <col min="8450" max="8450" width="20.140625" customWidth="1"/>
    <col min="8706" max="8706" width="20.140625" customWidth="1"/>
    <col min="8962" max="8962" width="20.140625" customWidth="1"/>
    <col min="9218" max="9218" width="20.140625" customWidth="1"/>
    <col min="9474" max="9474" width="20.140625" customWidth="1"/>
    <col min="9730" max="9730" width="20.140625" customWidth="1"/>
    <col min="9986" max="9986" width="20.140625" customWidth="1"/>
    <col min="10242" max="10242" width="20.140625" customWidth="1"/>
    <col min="10498" max="10498" width="20.140625" customWidth="1"/>
    <col min="10754" max="10754" width="20.140625" customWidth="1"/>
    <col min="11010" max="11010" width="20.140625" customWidth="1"/>
    <col min="11266" max="11266" width="20.140625" customWidth="1"/>
    <col min="11522" max="11522" width="20.140625" customWidth="1"/>
    <col min="11778" max="11778" width="20.140625" customWidth="1"/>
    <col min="12034" max="12034" width="20.140625" customWidth="1"/>
    <col min="12290" max="12290" width="20.140625" customWidth="1"/>
    <col min="12546" max="12546" width="20.140625" customWidth="1"/>
    <col min="12802" max="12802" width="20.140625" customWidth="1"/>
    <col min="13058" max="13058" width="20.140625" customWidth="1"/>
    <col min="13314" max="13314" width="20.140625" customWidth="1"/>
    <col min="13570" max="13570" width="20.140625" customWidth="1"/>
    <col min="13826" max="13826" width="20.140625" customWidth="1"/>
    <col min="14082" max="14082" width="20.140625" customWidth="1"/>
    <col min="14338" max="14338" width="20.140625" customWidth="1"/>
    <col min="14594" max="14594" width="20.140625" customWidth="1"/>
    <col min="14850" max="14850" width="20.140625" customWidth="1"/>
    <col min="15106" max="15106" width="20.140625" customWidth="1"/>
    <col min="15362" max="15362" width="20.140625" customWidth="1"/>
    <col min="15618" max="15618" width="20.140625" customWidth="1"/>
    <col min="15874" max="15874" width="20.140625" customWidth="1"/>
    <col min="16130" max="16130" width="20.140625" customWidth="1"/>
  </cols>
  <sheetData>
    <row r="1" spans="1:6" ht="15.75" x14ac:dyDescent="0.25">
      <c r="A1" s="86" t="s">
        <v>90</v>
      </c>
    </row>
    <row r="2" spans="1:6" ht="15.75" x14ac:dyDescent="0.25">
      <c r="A2" s="87" t="s">
        <v>91</v>
      </c>
      <c r="B2" s="88"/>
      <c r="C2" s="9"/>
      <c r="D2" s="9"/>
      <c r="E2" s="9"/>
      <c r="F2" s="9"/>
    </row>
    <row r="3" spans="1:6" ht="20.25" x14ac:dyDescent="0.3">
      <c r="A3" s="89" t="s">
        <v>92</v>
      </c>
      <c r="B3" s="89"/>
      <c r="C3" s="89"/>
      <c r="D3" s="89"/>
      <c r="E3" s="89"/>
      <c r="F3" s="89"/>
    </row>
    <row r="4" spans="1:6" ht="15.75" thickBot="1" x14ac:dyDescent="0.3">
      <c r="A4" s="9"/>
      <c r="B4" s="90"/>
      <c r="C4" s="9"/>
      <c r="D4" s="9"/>
      <c r="E4" s="9"/>
      <c r="F4" s="9"/>
    </row>
    <row r="5" spans="1:6" ht="12.95" customHeight="1" thickBot="1" x14ac:dyDescent="0.3">
      <c r="A5" s="131" t="s">
        <v>93</v>
      </c>
      <c r="B5" s="131"/>
      <c r="C5" s="132" t="s">
        <v>94</v>
      </c>
      <c r="D5" s="133" t="s">
        <v>95</v>
      </c>
      <c r="E5" s="134" t="s">
        <v>96</v>
      </c>
      <c r="F5" s="135"/>
    </row>
    <row r="6" spans="1:6" ht="24.75" thickBot="1" x14ac:dyDescent="0.3">
      <c r="A6" s="131"/>
      <c r="B6" s="131"/>
      <c r="C6" s="132"/>
      <c r="D6" s="133"/>
      <c r="E6" s="91" t="s">
        <v>97</v>
      </c>
      <c r="F6" s="92" t="s">
        <v>98</v>
      </c>
    </row>
    <row r="7" spans="1:6" ht="15.75" thickBot="1" x14ac:dyDescent="0.3">
      <c r="A7" s="139" t="s">
        <v>99</v>
      </c>
      <c r="B7" s="140"/>
      <c r="C7" s="93">
        <v>1</v>
      </c>
      <c r="D7" s="93">
        <v>2</v>
      </c>
      <c r="E7" s="93">
        <v>3</v>
      </c>
      <c r="F7" s="93"/>
    </row>
    <row r="8" spans="1:6" x14ac:dyDescent="0.25">
      <c r="A8" s="141"/>
      <c r="B8" s="141"/>
      <c r="C8" s="94"/>
      <c r="D8" s="95"/>
      <c r="E8" s="95"/>
      <c r="F8" s="95"/>
    </row>
    <row r="9" spans="1:6" x14ac:dyDescent="0.25">
      <c r="A9" s="129"/>
      <c r="B9" s="129"/>
      <c r="C9" s="96"/>
      <c r="D9" s="97"/>
      <c r="E9" s="97"/>
      <c r="F9" s="98"/>
    </row>
    <row r="10" spans="1:6" x14ac:dyDescent="0.25">
      <c r="A10" s="129"/>
      <c r="B10" s="129"/>
      <c r="C10" s="96"/>
      <c r="D10" s="97"/>
      <c r="E10" s="97"/>
      <c r="F10" s="98"/>
    </row>
    <row r="11" spans="1:6" x14ac:dyDescent="0.25">
      <c r="A11" s="129"/>
      <c r="B11" s="129"/>
      <c r="C11" s="96"/>
      <c r="D11" s="97"/>
      <c r="E11" s="97"/>
      <c r="F11" s="98"/>
    </row>
    <row r="12" spans="1:6" x14ac:dyDescent="0.25">
      <c r="A12" s="129"/>
      <c r="B12" s="129"/>
      <c r="C12" s="96"/>
      <c r="D12" s="97"/>
      <c r="E12" s="97"/>
      <c r="F12" s="98"/>
    </row>
    <row r="13" spans="1:6" ht="15.75" thickBot="1" x14ac:dyDescent="0.3">
      <c r="A13" s="127"/>
      <c r="B13" s="127"/>
      <c r="C13" s="99"/>
      <c r="D13" s="100"/>
      <c r="E13" s="100"/>
      <c r="F13" s="101"/>
    </row>
    <row r="14" spans="1:6" ht="15.75" thickBot="1" x14ac:dyDescent="0.3">
      <c r="A14" s="128" t="s">
        <v>100</v>
      </c>
      <c r="B14" s="128"/>
      <c r="C14" s="102">
        <f>SUM(C8:C13)</f>
        <v>0</v>
      </c>
      <c r="D14" s="102">
        <f>SUM(D8:D13)</f>
        <v>0</v>
      </c>
      <c r="E14" s="102">
        <f>SUM(E8:E13)</f>
        <v>0</v>
      </c>
      <c r="F14" s="102">
        <f>SUM(F8:F13)</f>
        <v>0</v>
      </c>
    </row>
    <row r="15" spans="1:6" x14ac:dyDescent="0.25">
      <c r="A15" s="103"/>
      <c r="B15" s="103"/>
    </row>
    <row r="16" spans="1:6" x14ac:dyDescent="0.25">
      <c r="A16" t="s">
        <v>101</v>
      </c>
      <c r="B16" s="104"/>
    </row>
    <row r="17" spans="1:6" x14ac:dyDescent="0.25">
      <c r="A17" t="s">
        <v>102</v>
      </c>
      <c r="B17" s="104"/>
    </row>
    <row r="18" spans="1:6" x14ac:dyDescent="0.25">
      <c r="A18" t="s">
        <v>103</v>
      </c>
      <c r="B18" s="104"/>
    </row>
    <row r="19" spans="1:6" x14ac:dyDescent="0.25">
      <c r="A19" t="s">
        <v>104</v>
      </c>
      <c r="B19" s="104"/>
    </row>
    <row r="20" spans="1:6" x14ac:dyDescent="0.25">
      <c r="B20" s="104"/>
    </row>
    <row r="21" spans="1:6" x14ac:dyDescent="0.25">
      <c r="B21" s="104"/>
    </row>
    <row r="22" spans="1:6" ht="20.25" x14ac:dyDescent="0.3">
      <c r="A22" s="89" t="s">
        <v>105</v>
      </c>
      <c r="B22" s="89"/>
      <c r="C22" s="89"/>
      <c r="D22" s="89"/>
      <c r="E22" s="89"/>
      <c r="F22" s="89"/>
    </row>
    <row r="23" spans="1:6" ht="15.75" thickBot="1" x14ac:dyDescent="0.3">
      <c r="A23" s="9"/>
      <c r="B23" s="90"/>
      <c r="C23" s="9"/>
      <c r="D23" s="9"/>
      <c r="E23" s="9"/>
      <c r="F23" s="9"/>
    </row>
    <row r="24" spans="1:6" ht="12.95" customHeight="1" thickBot="1" x14ac:dyDescent="0.3">
      <c r="A24" s="131" t="s">
        <v>93</v>
      </c>
      <c r="B24" s="131"/>
      <c r="C24" s="132" t="s">
        <v>106</v>
      </c>
      <c r="D24" s="133" t="s">
        <v>107</v>
      </c>
      <c r="E24" s="134" t="s">
        <v>96</v>
      </c>
      <c r="F24" s="135"/>
    </row>
    <row r="25" spans="1:6" ht="24.75" thickBot="1" x14ac:dyDescent="0.3">
      <c r="A25" s="131"/>
      <c r="B25" s="131"/>
      <c r="C25" s="132"/>
      <c r="D25" s="133"/>
      <c r="E25" s="91" t="s">
        <v>97</v>
      </c>
      <c r="F25" s="92" t="s">
        <v>98</v>
      </c>
    </row>
    <row r="26" spans="1:6" ht="12.95" customHeight="1" thickBot="1" x14ac:dyDescent="0.3">
      <c r="A26" s="136" t="s">
        <v>99</v>
      </c>
      <c r="B26" s="136"/>
      <c r="C26" s="105">
        <v>1</v>
      </c>
      <c r="D26" s="105">
        <v>2</v>
      </c>
      <c r="E26" s="106"/>
      <c r="F26" s="106"/>
    </row>
    <row r="27" spans="1:6" x14ac:dyDescent="0.25">
      <c r="A27" s="137" t="s">
        <v>108</v>
      </c>
      <c r="B27" s="138"/>
      <c r="C27" s="107"/>
      <c r="D27" s="107">
        <v>24</v>
      </c>
      <c r="E27" s="107">
        <v>24</v>
      </c>
      <c r="F27" s="107">
        <v>0</v>
      </c>
    </row>
    <row r="28" spans="1:6" x14ac:dyDescent="0.25">
      <c r="A28" s="129"/>
      <c r="B28" s="130"/>
      <c r="C28" s="108"/>
      <c r="D28" s="108"/>
      <c r="E28" s="108"/>
      <c r="F28" s="108"/>
    </row>
    <row r="29" spans="1:6" x14ac:dyDescent="0.25">
      <c r="A29" s="129"/>
      <c r="B29" s="130"/>
      <c r="C29" s="108"/>
      <c r="D29" s="108"/>
      <c r="E29" s="108"/>
      <c r="F29" s="108"/>
    </row>
    <row r="30" spans="1:6" x14ac:dyDescent="0.25">
      <c r="A30" s="129"/>
      <c r="B30" s="130"/>
      <c r="C30" s="108"/>
      <c r="D30" s="108"/>
      <c r="E30" s="108"/>
      <c r="F30" s="108"/>
    </row>
    <row r="31" spans="1:6" x14ac:dyDescent="0.25">
      <c r="A31" s="129"/>
      <c r="B31" s="129"/>
      <c r="C31" s="108"/>
      <c r="D31" s="108"/>
      <c r="E31" s="108"/>
      <c r="F31" s="108"/>
    </row>
    <row r="32" spans="1:6" x14ac:dyDescent="0.25">
      <c r="A32" s="129"/>
      <c r="B32" s="129"/>
      <c r="C32" s="108"/>
      <c r="D32" s="108"/>
      <c r="E32" s="108"/>
      <c r="F32" s="108"/>
    </row>
    <row r="33" spans="1:6" x14ac:dyDescent="0.25">
      <c r="A33" s="129"/>
      <c r="B33" s="129"/>
      <c r="C33" s="108"/>
      <c r="D33" s="108"/>
      <c r="E33" s="108"/>
      <c r="F33" s="108"/>
    </row>
    <row r="34" spans="1:6" ht="15.75" thickBot="1" x14ac:dyDescent="0.3">
      <c r="A34" s="127"/>
      <c r="B34" s="127"/>
      <c r="C34" s="109"/>
      <c r="D34" s="109"/>
      <c r="E34" s="109"/>
      <c r="F34" s="109"/>
    </row>
    <row r="35" spans="1:6" ht="15.75" thickBot="1" x14ac:dyDescent="0.3">
      <c r="A35" s="128" t="s">
        <v>100</v>
      </c>
      <c r="B35" s="128"/>
      <c r="C35" s="102">
        <f>SUM(C27:C34)</f>
        <v>0</v>
      </c>
      <c r="D35" s="102">
        <f>SUM(D27:D34)</f>
        <v>24</v>
      </c>
      <c r="E35" s="102">
        <f>SUM(E27:E34)</f>
        <v>24</v>
      </c>
      <c r="F35" s="102">
        <f>SUM(F27:F34)</f>
        <v>0</v>
      </c>
    </row>
    <row r="36" spans="1:6" x14ac:dyDescent="0.25">
      <c r="A36" s="103"/>
      <c r="B36" s="103"/>
    </row>
    <row r="37" spans="1:6" x14ac:dyDescent="0.25">
      <c r="A37" t="s">
        <v>101</v>
      </c>
      <c r="B37" s="104"/>
    </row>
    <row r="38" spans="1:6" x14ac:dyDescent="0.25">
      <c r="A38" t="s">
        <v>102</v>
      </c>
      <c r="B38" s="104"/>
    </row>
    <row r="39" spans="1:6" x14ac:dyDescent="0.25">
      <c r="A39" t="s">
        <v>103</v>
      </c>
      <c r="B39" s="104"/>
    </row>
    <row r="40" spans="1:6" x14ac:dyDescent="0.25">
      <c r="A40" t="s">
        <v>104</v>
      </c>
      <c r="B40" s="104"/>
    </row>
    <row r="41" spans="1:6" x14ac:dyDescent="0.25">
      <c r="B41" s="104"/>
    </row>
    <row r="42" spans="1:6" x14ac:dyDescent="0.25">
      <c r="B42" s="104"/>
    </row>
    <row r="43" spans="1:6" x14ac:dyDescent="0.25">
      <c r="B43" s="104"/>
    </row>
    <row r="44" spans="1:6" x14ac:dyDescent="0.25">
      <c r="A44" s="110" t="s">
        <v>109</v>
      </c>
      <c r="B44" s="104"/>
      <c r="D44" t="s">
        <v>110</v>
      </c>
      <c r="F44" s="111">
        <v>43696</v>
      </c>
    </row>
  </sheetData>
  <mergeCells count="26">
    <mergeCell ref="A8:B8"/>
    <mergeCell ref="A5:B6"/>
    <mergeCell ref="C5:C6"/>
    <mergeCell ref="D5:D6"/>
    <mergeCell ref="E5:F5"/>
    <mergeCell ref="A7:B7"/>
    <mergeCell ref="A27:B27"/>
    <mergeCell ref="A9:B9"/>
    <mergeCell ref="A10:B10"/>
    <mergeCell ref="A11:B11"/>
    <mergeCell ref="A12:B12"/>
    <mergeCell ref="A13:B13"/>
    <mergeCell ref="A14:B14"/>
    <mergeCell ref="A24:B25"/>
    <mergeCell ref="C24:C25"/>
    <mergeCell ref="D24:D25"/>
    <mergeCell ref="E24:F24"/>
    <mergeCell ref="A26:B26"/>
    <mergeCell ref="A34:B34"/>
    <mergeCell ref="A35:B35"/>
    <mergeCell ref="A28:B28"/>
    <mergeCell ref="A29:B29"/>
    <mergeCell ref="A30:B30"/>
    <mergeCell ref="A31:B31"/>
    <mergeCell ref="A32:B32"/>
    <mergeCell ref="A33:B3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A7843-380E-4E2A-89E3-566607965D66}">
  <sheetPr>
    <pageSetUpPr fitToPage="1"/>
  </sheetPr>
  <dimension ref="A1:H11"/>
  <sheetViews>
    <sheetView tabSelected="1" workbookViewId="0">
      <selection activeCell="B56" sqref="B56"/>
    </sheetView>
  </sheetViews>
  <sheetFormatPr defaultRowHeight="15" x14ac:dyDescent="0.25"/>
  <cols>
    <col min="1" max="8" width="14.7109375" customWidth="1"/>
    <col min="257" max="264" width="14.7109375" customWidth="1"/>
    <col min="513" max="520" width="14.7109375" customWidth="1"/>
    <col min="769" max="776" width="14.7109375" customWidth="1"/>
    <col min="1025" max="1032" width="14.7109375" customWidth="1"/>
    <col min="1281" max="1288" width="14.7109375" customWidth="1"/>
    <col min="1537" max="1544" width="14.7109375" customWidth="1"/>
    <col min="1793" max="1800" width="14.7109375" customWidth="1"/>
    <col min="2049" max="2056" width="14.7109375" customWidth="1"/>
    <col min="2305" max="2312" width="14.7109375" customWidth="1"/>
    <col min="2561" max="2568" width="14.7109375" customWidth="1"/>
    <col min="2817" max="2824" width="14.7109375" customWidth="1"/>
    <col min="3073" max="3080" width="14.7109375" customWidth="1"/>
    <col min="3329" max="3336" width="14.7109375" customWidth="1"/>
    <col min="3585" max="3592" width="14.7109375" customWidth="1"/>
    <col min="3841" max="3848" width="14.7109375" customWidth="1"/>
    <col min="4097" max="4104" width="14.7109375" customWidth="1"/>
    <col min="4353" max="4360" width="14.7109375" customWidth="1"/>
    <col min="4609" max="4616" width="14.7109375" customWidth="1"/>
    <col min="4865" max="4872" width="14.7109375" customWidth="1"/>
    <col min="5121" max="5128" width="14.7109375" customWidth="1"/>
    <col min="5377" max="5384" width="14.7109375" customWidth="1"/>
    <col min="5633" max="5640" width="14.7109375" customWidth="1"/>
    <col min="5889" max="5896" width="14.7109375" customWidth="1"/>
    <col min="6145" max="6152" width="14.7109375" customWidth="1"/>
    <col min="6401" max="6408" width="14.7109375" customWidth="1"/>
    <col min="6657" max="6664" width="14.7109375" customWidth="1"/>
    <col min="6913" max="6920" width="14.7109375" customWidth="1"/>
    <col min="7169" max="7176" width="14.7109375" customWidth="1"/>
    <col min="7425" max="7432" width="14.7109375" customWidth="1"/>
    <col min="7681" max="7688" width="14.7109375" customWidth="1"/>
    <col min="7937" max="7944" width="14.7109375" customWidth="1"/>
    <col min="8193" max="8200" width="14.7109375" customWidth="1"/>
    <col min="8449" max="8456" width="14.7109375" customWidth="1"/>
    <col min="8705" max="8712" width="14.7109375" customWidth="1"/>
    <col min="8961" max="8968" width="14.7109375" customWidth="1"/>
    <col min="9217" max="9224" width="14.7109375" customWidth="1"/>
    <col min="9473" max="9480" width="14.7109375" customWidth="1"/>
    <col min="9729" max="9736" width="14.7109375" customWidth="1"/>
    <col min="9985" max="9992" width="14.7109375" customWidth="1"/>
    <col min="10241" max="10248" width="14.7109375" customWidth="1"/>
    <col min="10497" max="10504" width="14.7109375" customWidth="1"/>
    <col min="10753" max="10760" width="14.7109375" customWidth="1"/>
    <col min="11009" max="11016" width="14.7109375" customWidth="1"/>
    <col min="11265" max="11272" width="14.7109375" customWidth="1"/>
    <col min="11521" max="11528" width="14.7109375" customWidth="1"/>
    <col min="11777" max="11784" width="14.7109375" customWidth="1"/>
    <col min="12033" max="12040" width="14.7109375" customWidth="1"/>
    <col min="12289" max="12296" width="14.7109375" customWidth="1"/>
    <col min="12545" max="12552" width="14.7109375" customWidth="1"/>
    <col min="12801" max="12808" width="14.7109375" customWidth="1"/>
    <col min="13057" max="13064" width="14.7109375" customWidth="1"/>
    <col min="13313" max="13320" width="14.7109375" customWidth="1"/>
    <col min="13569" max="13576" width="14.7109375" customWidth="1"/>
    <col min="13825" max="13832" width="14.7109375" customWidth="1"/>
    <col min="14081" max="14088" width="14.7109375" customWidth="1"/>
    <col min="14337" max="14344" width="14.7109375" customWidth="1"/>
    <col min="14593" max="14600" width="14.7109375" customWidth="1"/>
    <col min="14849" max="14856" width="14.7109375" customWidth="1"/>
    <col min="15105" max="15112" width="14.7109375" customWidth="1"/>
    <col min="15361" max="15368" width="14.7109375" customWidth="1"/>
    <col min="15617" max="15624" width="14.7109375" customWidth="1"/>
    <col min="15873" max="15880" width="14.7109375" customWidth="1"/>
    <col min="16129" max="16136" width="14.7109375" customWidth="1"/>
  </cols>
  <sheetData>
    <row r="1" spans="1:8" ht="15.75" x14ac:dyDescent="0.25">
      <c r="A1" s="112" t="s">
        <v>111</v>
      </c>
    </row>
    <row r="2" spans="1:8" ht="15.75" x14ac:dyDescent="0.25">
      <c r="A2" s="87" t="s">
        <v>112</v>
      </c>
      <c r="B2" s="113"/>
    </row>
    <row r="3" spans="1:8" ht="20.25" x14ac:dyDescent="0.3">
      <c r="A3" s="89" t="s">
        <v>113</v>
      </c>
      <c r="B3" s="89"/>
      <c r="C3" s="89"/>
      <c r="D3" s="89"/>
      <c r="E3" s="89"/>
      <c r="F3" s="89"/>
      <c r="G3" s="89"/>
      <c r="H3" s="89"/>
    </row>
    <row r="4" spans="1:8" ht="15.75" thickBot="1" x14ac:dyDescent="0.3"/>
    <row r="5" spans="1:8" ht="15.75" thickBot="1" x14ac:dyDescent="0.3">
      <c r="A5" s="142" t="s">
        <v>114</v>
      </c>
      <c r="B5" s="142"/>
      <c r="C5" s="143" t="s">
        <v>115</v>
      </c>
      <c r="D5" s="144" t="s">
        <v>116</v>
      </c>
      <c r="E5" s="144"/>
      <c r="F5" s="144"/>
      <c r="G5" s="144"/>
      <c r="H5" s="143" t="s">
        <v>117</v>
      </c>
    </row>
    <row r="6" spans="1:8" ht="15.75" thickBot="1" x14ac:dyDescent="0.3">
      <c r="A6" s="142"/>
      <c r="B6" s="142"/>
      <c r="C6" s="143"/>
      <c r="D6" s="114" t="s">
        <v>118</v>
      </c>
      <c r="E6" s="115" t="s">
        <v>119</v>
      </c>
      <c r="F6" s="114" t="s">
        <v>120</v>
      </c>
      <c r="G6" s="115" t="s">
        <v>121</v>
      </c>
      <c r="H6" s="143"/>
    </row>
    <row r="7" spans="1:8" ht="16.5" thickBot="1" x14ac:dyDescent="0.3">
      <c r="A7" s="145" t="s">
        <v>122</v>
      </c>
      <c r="B7" s="145"/>
      <c r="C7" s="116">
        <v>0</v>
      </c>
      <c r="D7" s="117"/>
      <c r="E7" s="118"/>
      <c r="F7" s="117"/>
      <c r="G7" s="117">
        <v>0</v>
      </c>
      <c r="H7" s="119">
        <f>(C7+E7)-G7</f>
        <v>0</v>
      </c>
    </row>
    <row r="8" spans="1:8" ht="16.5" thickBot="1" x14ac:dyDescent="0.3">
      <c r="A8" s="145" t="s">
        <v>123</v>
      </c>
      <c r="B8" s="145"/>
      <c r="C8" s="116">
        <v>237.7</v>
      </c>
      <c r="D8" s="120">
        <v>979.95</v>
      </c>
      <c r="E8" s="119">
        <v>279</v>
      </c>
      <c r="F8" s="120">
        <v>1152.5</v>
      </c>
      <c r="G8" s="120">
        <v>289</v>
      </c>
      <c r="H8" s="119">
        <f>(C8+E8)-G8</f>
        <v>227.70000000000005</v>
      </c>
    </row>
    <row r="11" spans="1:8" x14ac:dyDescent="0.25">
      <c r="A11" s="110" t="s">
        <v>109</v>
      </c>
      <c r="D11" t="s">
        <v>124</v>
      </c>
      <c r="E11" s="111">
        <v>43696</v>
      </c>
    </row>
  </sheetData>
  <mergeCells count="6">
    <mergeCell ref="A8:B8"/>
    <mergeCell ref="A5:B6"/>
    <mergeCell ref="C5:C6"/>
    <mergeCell ref="D5:G5"/>
    <mergeCell ref="H5:H6"/>
    <mergeCell ref="A7:B7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Knižnica príjmy</vt:lpstr>
      <vt:lpstr>Knižnica výdavky</vt:lpstr>
      <vt:lpstr>Stav pohľadávok a záväzkov</vt:lpstr>
      <vt:lpstr>Tvoprba a použitie fondov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</dc:creator>
  <cp:lastModifiedBy>riaditel</cp:lastModifiedBy>
  <cp:lastPrinted>2020-08-26T06:23:41Z</cp:lastPrinted>
  <dcterms:created xsi:type="dcterms:W3CDTF">2017-11-06T10:50:41Z</dcterms:created>
  <dcterms:modified xsi:type="dcterms:W3CDTF">2020-08-26T06:25:13Z</dcterms:modified>
</cp:coreProperties>
</file>